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2"/>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<sst xmlns="http://schemas.openxmlformats.org/spreadsheetml/2006/main" count="403" uniqueCount="146">
  <si>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</si>
  <si>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</si>
  <si>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</si>
  <si>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</si>
  <si>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</si>
  <si>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</si>
  <si>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</si>
  <si>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</si>
  <si>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</si>
  <si>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</si>
  <si>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</si>
  <si>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</si>
  <si>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</si>
  <si>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</si>
  <si>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</si>
  <si>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</si>
  <si>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</si>
  <si>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</si>
  <si>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</si>
  <si>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</si>
  <si>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</si>
  <si>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</si>
  <si>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</si>
  <si>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</si>
  <si>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</si>
  <si>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</si>
  <si>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</si>
  <si>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</si>
  <si>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</si>
  <si>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</si>
  <si>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</si>
  <si>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</si>
  <si>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</si>
  <si>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</si>
  <si>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</si>
  <si>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</si>
  <si>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</si>
  <si>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</si>
  <si>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</si>
  <si>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</si>
  <si>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</si>
  <si>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</si>
  <si>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</si>
  <si>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</si>
  <si>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</si>
  <si>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</si>
  <si>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</si>
  <si>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</si>
  <si>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</si>
  <si>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</si>
  <si>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</si>
  <si>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</si>
  <si>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</si>
  <si>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</si>
  <si>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</si>
  <si>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</si>
  <si>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</si>
  <si>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</si>
  <si>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</si>
  <si>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</si>
  <si>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</si>
  <si>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</si>
  <si>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</si>
  <si>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</si>
  <si>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</si>
  <si>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</si>
  <si>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</si>
  <si>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</si>
  <si>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</si>
  <si>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</si>
  <si>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</si>
  <si>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</si>
  <si>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</si>
  <si>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</si>
  <si>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</si>
  <si>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</si>
  <si>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</si>
  <si>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</si>
  <si>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Lê Thanh Tình</t>
  </si>
  <si>
    <t>Hoàng Văn Hạ</t>
  </si>
  <si>
    <t>Chi cục Thành phố</t>
  </si>
  <si>
    <t>Tô Minh Khoát</t>
  </si>
  <si>
    <t>Nguyễn Minh Lương</t>
  </si>
  <si>
    <t>Vũ Tiến Hải</t>
  </si>
  <si>
    <t>Chi cục Vũ Thư</t>
  </si>
  <si>
    <t>Phạm Quang Huy</t>
  </si>
  <si>
    <t>Nguyễn Văn Toán</t>
  </si>
  <si>
    <t>Chi cục Kiến Xương</t>
  </si>
  <si>
    <t>Nguyễn Thị Thu Hiền</t>
  </si>
  <si>
    <t>Phạm Thế Hoành</t>
  </si>
  <si>
    <t>Đỗ Minh Tiến</t>
  </si>
  <si>
    <t>Chi cục Tiền Hải</t>
  </si>
  <si>
    <t>Lý Thị Thược</t>
  </si>
  <si>
    <t>Nguyễn Văn Hiến</t>
  </si>
  <si>
    <t>Lý Thị Ngọc Thơ</t>
  </si>
  <si>
    <t>Đặng Hồng Hải</t>
  </si>
  <si>
    <t>Chi cục Đông Hưng</t>
  </si>
  <si>
    <t>Chi cục Hưng Hà</t>
  </si>
  <si>
    <t>CHV Nguyễn Ngọc Tuân</t>
  </si>
  <si>
    <t>CHV Trần Xuân Lộc</t>
  </si>
  <si>
    <t>Chi cục Quỳnh Phụ</t>
  </si>
  <si>
    <t>Chi cục Thái Thụy</t>
  </si>
  <si>
    <t>Chấp hành viên Nam</t>
  </si>
  <si>
    <t>Chấp hành viên Duy</t>
  </si>
  <si>
    <t>Chấp hành viên Lê</t>
  </si>
  <si>
    <t>Ngô Quang Toản</t>
  </si>
  <si>
    <t>Hà Thành</t>
  </si>
  <si>
    <t>Trần Mạnh Thắng</t>
  </si>
  <si>
    <t>Bùi Minh Toàn</t>
  </si>
  <si>
    <t>Chấp hành viên Dân</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</si>
  <si>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</si>
  <si>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</si>
  <si>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</si>
  <si>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</si>
  <si>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</si>
  <si>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</si>
  <si>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</si>
  <si>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</si>
  <si>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</si>
  <si>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Hoàng Văn Khương</t>
  </si>
  <si>
    <t>CHV Nga</t>
  </si>
  <si>
    <t>CHV  Hạ</t>
  </si>
  <si>
    <t>CHV Gương</t>
  </si>
  <si>
    <t>CHV Huy</t>
  </si>
  <si>
    <t>CHV Lưu</t>
  </si>
  <si>
    <t>CHV Hoàng Xuân Huân</t>
  </si>
  <si>
    <t>Ng T M Hương</t>
  </si>
  <si>
    <t>Đơn vị  báo cáo:</t>
  </si>
  <si>
    <t>Đinh Quang Hàn</t>
  </si>
  <si>
    <t>Cục THADS tỉnh Thái Bình</t>
  </si>
  <si>
    <t>Trần Thị Thùy Giang</t>
  </si>
  <si>
    <t>Lê Quyết Thắng</t>
  </si>
  <si>
    <t>Vũ Văn Tuyên</t>
  </si>
  <si>
    <t>Trần Thanh Tùng</t>
  </si>
  <si>
    <t>Phan Thị Ngân</t>
  </si>
  <si>
    <t>Lê Xuân Hà</t>
  </si>
  <si>
    <t>Nguyễn Khắc Toàn</t>
  </si>
  <si>
    <t>CHV Lương Ngọc Tuế</t>
  </si>
  <si>
    <t>Tran Duc Hoan</t>
  </si>
  <si>
    <t>Nguyen Thi Phuong</t>
  </si>
  <si>
    <t>Le Mien Dong</t>
  </si>
  <si>
    <t>Nguyen Dac Ban</t>
  </si>
  <si>
    <t>CỤC TRƯỞNG</t>
  </si>
  <si>
    <t>Thái Bình, ngày 03 tháng 6 năm 2019</t>
  </si>
  <si>
    <t>08 tháng / năm 2019</t>
  </si>
  <si>
    <t xml:space="preserve"> -</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</si>
</sst>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 numFmtId="194" formatCode="0.0%"/>
  </numFmts>
  <fonts count="53">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b/>
      <sz val="15"/>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0" applyNumberFormat="0" applyBorder="0" applyAlignment="0" applyProtection="0"/>
    <xf numFmtId="0" fontId="43" fillId="24" borderId="1" applyNumberFormat="0" applyAlignment="0" applyProtection="0"/>
    <xf numFmtId="0" fontId="44"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26" borderId="0" applyNumberFormat="0" applyBorder="0" applyAlignment="0" applyProtection="0"/>
    <xf numFmtId="0" fontId="23" fillId="0" borderId="3" applyNumberFormat="0" applyFill="0" applyAlignment="0" applyProtection="0"/>
    <xf numFmtId="0" fontId="3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47" fillId="27" borderId="1" applyNumberFormat="0" applyAlignment="0" applyProtection="0"/>
    <xf numFmtId="0" fontId="48" fillId="0" borderId="6" applyNumberFormat="0" applyFill="0" applyAlignment="0" applyProtection="0"/>
    <xf numFmtId="0" fontId="49" fillId="28" borderId="0" applyNumberFormat="0" applyBorder="0" applyAlignment="0" applyProtection="0"/>
    <xf numFmtId="0" fontId="0" fillId="29" borderId="7" applyNumberFormat="0" applyFont="0" applyAlignment="0" applyProtection="0"/>
    <xf numFmtId="0" fontId="50" fillId="2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3">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0" fontId="0" fillId="0" borderId="10" xfId="0" applyBorder="1" applyAlignment="1">
      <alignment/>
    </xf>
    <xf numFmtId="0" fontId="0" fillId="30" borderId="10" xfId="0" applyFill="1" applyBorder="1" applyAlignment="1">
      <alignment/>
    </xf>
    <xf numFmtId="0" fontId="18" fillId="30" borderId="10" xfId="0" applyFont="1" applyFill="1" applyBorder="1" applyAlignment="1">
      <alignment/>
    </xf>
    <xf numFmtId="0" fontId="0" fillId="0" borderId="14" xfId="0" applyFill="1" applyBorder="1" applyAlignment="1">
      <alignment/>
    </xf>
    <xf numFmtId="0" fontId="0" fillId="30" borderId="14" xfId="0" applyFill="1" applyBorder="1" applyAlignment="1">
      <alignment/>
    </xf>
    <xf numFmtId="0" fontId="0" fillId="30" borderId="10" xfId="0" applyFill="1" applyBorder="1" applyAlignment="1" quotePrefix="1">
      <alignment/>
    </xf>
    <xf numFmtId="49" fontId="14" fillId="0" borderId="15"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distributed" wrapText="1"/>
    </xf>
    <xf numFmtId="0" fontId="4" fillId="0" borderId="21"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4" xfId="0" applyFont="1" applyFill="1" applyBorder="1" applyAlignment="1">
      <alignment/>
    </xf>
    <xf numFmtId="49" fontId="7" fillId="0" borderId="2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31"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0" fillId="32" borderId="0" xfId="0" applyNumberFormat="1" applyFont="1" applyFill="1" applyAlignment="1">
      <alignment/>
    </xf>
    <xf numFmtId="49" fontId="0" fillId="32" borderId="0" xfId="0" applyNumberFormat="1" applyFont="1" applyFill="1" applyAlignment="1">
      <alignment/>
    </xf>
    <xf numFmtId="49" fontId="13" fillId="32" borderId="0" xfId="0" applyNumberFormat="1" applyFont="1" applyFill="1" applyAlignment="1">
      <alignment horizontal="center"/>
    </xf>
    <xf numFmtId="49" fontId="0" fillId="32" borderId="0" xfId="0" applyNumberFormat="1" applyFill="1" applyBorder="1" applyAlignment="1">
      <alignment/>
    </xf>
    <xf numFmtId="49" fontId="0" fillId="32" borderId="0" xfId="0" applyNumberFormat="1" applyFont="1" applyFill="1" applyBorder="1" applyAlignment="1">
      <alignment/>
    </xf>
    <xf numFmtId="3" fontId="5" fillId="32" borderId="0" xfId="0" applyNumberFormat="1" applyFont="1" applyFill="1" applyBorder="1" applyAlignment="1">
      <alignment horizontal="right"/>
    </xf>
    <xf numFmtId="49" fontId="0" fillId="32" borderId="0" xfId="0" applyNumberFormat="1" applyFont="1" applyFill="1" applyAlignment="1">
      <alignment horizontal="left"/>
    </xf>
    <xf numFmtId="49" fontId="13" fillId="32" borderId="0" xfId="0" applyNumberFormat="1" applyFont="1" applyFill="1" applyAlignment="1">
      <alignment horizontal="center" wrapText="1"/>
    </xf>
    <xf numFmtId="0" fontId="0" fillId="32" borderId="0" xfId="0" applyNumberFormat="1" applyFill="1" applyBorder="1" applyAlignment="1">
      <alignment horizontal="left" wrapText="1"/>
    </xf>
    <xf numFmtId="0" fontId="0" fillId="32" borderId="0" xfId="0" applyNumberFormat="1" applyFont="1" applyFill="1" applyBorder="1" applyAlignment="1">
      <alignment horizontal="left" wrapText="1"/>
    </xf>
    <xf numFmtId="3" fontId="5" fillId="32" borderId="0" xfId="0" applyNumberFormat="1" applyFont="1" applyFill="1" applyBorder="1" applyAlignment="1">
      <alignment horizontal="right" wrapText="1"/>
    </xf>
    <xf numFmtId="0" fontId="14" fillId="32" borderId="0" xfId="0" applyNumberFormat="1" applyFont="1" applyFill="1" applyAlignment="1">
      <alignment horizontal="center"/>
    </xf>
    <xf numFmtId="49" fontId="14" fillId="32" borderId="0" xfId="0" applyNumberFormat="1" applyFont="1" applyFill="1" applyAlignment="1">
      <alignment/>
    </xf>
    <xf numFmtId="49" fontId="0" fillId="32" borderId="0" xfId="0" applyNumberFormat="1" applyFont="1" applyFill="1" applyAlignment="1">
      <alignment horizontal="center"/>
    </xf>
    <xf numFmtId="49" fontId="0" fillId="32" borderId="0" xfId="0" applyNumberFormat="1" applyFont="1" applyFill="1" applyBorder="1" applyAlignment="1">
      <alignment horizontal="center" wrapText="1"/>
    </xf>
    <xf numFmtId="49" fontId="3" fillId="32" borderId="0" xfId="0" applyNumberFormat="1" applyFont="1" applyFill="1" applyAlignment="1">
      <alignment/>
    </xf>
    <xf numFmtId="49" fontId="0" fillId="32" borderId="0" xfId="0" applyNumberFormat="1" applyFont="1" applyFill="1" applyBorder="1" applyAlignment="1">
      <alignment horizontal="center"/>
    </xf>
    <xf numFmtId="0" fontId="7" fillId="32" borderId="10" xfId="0" applyNumberFormat="1" applyFont="1" applyFill="1" applyBorder="1" applyAlignment="1">
      <alignment horizontal="center" vertical="center" wrapText="1"/>
    </xf>
    <xf numFmtId="49" fontId="11" fillId="32" borderId="10" xfId="0" applyNumberFormat="1" applyFont="1" applyFill="1" applyBorder="1" applyAlignment="1" applyProtection="1">
      <alignment horizontal="center" vertical="center" wrapText="1"/>
      <protection/>
    </xf>
    <xf numFmtId="49" fontId="11" fillId="32" borderId="10" xfId="0" applyNumberFormat="1" applyFont="1" applyFill="1" applyBorder="1" applyAlignment="1">
      <alignment horizontal="center" vertical="center" wrapText="1"/>
    </xf>
    <xf numFmtId="49" fontId="21" fillId="32" borderId="10" xfId="0" applyNumberFormat="1" applyFont="1" applyFill="1" applyBorder="1" applyAlignment="1">
      <alignment horizontal="center" vertical="center" wrapText="1"/>
    </xf>
    <xf numFmtId="1" fontId="6" fillId="32" borderId="10" xfId="0" applyNumberFormat="1" applyFont="1" applyFill="1" applyBorder="1" applyAlignment="1">
      <alignment horizontal="center" vertical="center"/>
    </xf>
    <xf numFmtId="49" fontId="21" fillId="32" borderId="10" xfId="0" applyNumberFormat="1" applyFont="1" applyFill="1" applyBorder="1" applyAlignment="1" applyProtection="1">
      <alignment horizontal="center" vertical="center" wrapText="1"/>
      <protection/>
    </xf>
    <xf numFmtId="49" fontId="8" fillId="32" borderId="10" xfId="0" applyNumberFormat="1" applyFont="1" applyFill="1" applyBorder="1" applyAlignment="1" applyProtection="1">
      <alignment horizontal="center" vertical="center" wrapText="1"/>
      <protection/>
    </xf>
    <xf numFmtId="3" fontId="5" fillId="32" borderId="11" xfId="0" applyNumberFormat="1" applyFont="1" applyFill="1" applyBorder="1" applyAlignment="1">
      <alignment horizontal="center"/>
    </xf>
    <xf numFmtId="49" fontId="0" fillId="32" borderId="0" xfId="0" applyNumberFormat="1" applyFont="1" applyFill="1" applyBorder="1" applyAlignment="1">
      <alignment/>
    </xf>
    <xf numFmtId="49" fontId="8" fillId="32" borderId="10" xfId="0" applyNumberFormat="1" applyFont="1" applyFill="1" applyBorder="1" applyAlignment="1">
      <alignment horizontal="center" vertical="center" wrapText="1"/>
    </xf>
    <xf numFmtId="3" fontId="5" fillId="32" borderId="14" xfId="0" applyNumberFormat="1" applyFont="1" applyFill="1" applyBorder="1" applyAlignment="1">
      <alignment horizontal="center"/>
    </xf>
    <xf numFmtId="3" fontId="5" fillId="32" borderId="13" xfId="0" applyNumberFormat="1" applyFont="1" applyFill="1" applyBorder="1" applyAlignment="1">
      <alignment horizontal="center"/>
    </xf>
    <xf numFmtId="49" fontId="6" fillId="32" borderId="23" xfId="0" applyNumberFormat="1" applyFont="1" applyFill="1" applyBorder="1" applyAlignment="1" applyProtection="1">
      <alignment horizontal="center" vertical="center" wrapText="1"/>
      <protection/>
    </xf>
    <xf numFmtId="49" fontId="6" fillId="32" borderId="24" xfId="0" applyNumberFormat="1" applyFont="1" applyFill="1" applyBorder="1" applyAlignment="1" applyProtection="1">
      <alignment horizontal="center" vertical="center" wrapText="1"/>
      <protection/>
    </xf>
    <xf numFmtId="49" fontId="8" fillId="32" borderId="13" xfId="0" applyNumberFormat="1" applyFont="1" applyFill="1" applyBorder="1" applyAlignment="1" applyProtection="1">
      <alignment horizontal="center" vertical="center"/>
      <protection/>
    </xf>
    <xf numFmtId="3" fontId="5" fillId="32" borderId="10" xfId="0" applyNumberFormat="1" applyFont="1" applyFill="1" applyBorder="1" applyAlignment="1">
      <alignment horizontal="right"/>
    </xf>
    <xf numFmtId="49" fontId="3" fillId="32" borderId="20" xfId="0" applyNumberFormat="1" applyFont="1" applyFill="1" applyBorder="1" applyAlignment="1" applyProtection="1">
      <alignment horizontal="center" vertical="center" wrapText="1"/>
      <protection locked="0"/>
    </xf>
    <xf numFmtId="49" fontId="3" fillId="32" borderId="21" xfId="0" applyNumberFormat="1" applyFont="1" applyFill="1" applyBorder="1" applyAlignment="1" applyProtection="1">
      <alignment horizontal="center" vertical="center" wrapText="1"/>
      <protection locked="0"/>
    </xf>
    <xf numFmtId="41" fontId="22" fillId="32" borderId="10" xfId="0" applyNumberFormat="1" applyFont="1" applyFill="1" applyBorder="1" applyAlignment="1" applyProtection="1">
      <alignment horizontal="center" vertical="center" shrinkToFit="1"/>
      <protection locked="0"/>
    </xf>
    <xf numFmtId="10" fontId="0" fillId="32" borderId="10" xfId="59" applyNumberFormat="1" applyFont="1" applyFill="1" applyBorder="1" applyAlignment="1" applyProtection="1">
      <alignment shrinkToFit="1"/>
      <protection locked="0"/>
    </xf>
    <xf numFmtId="49" fontId="0" fillId="32" borderId="0" xfId="0" applyNumberFormat="1" applyFont="1" applyFill="1" applyAlignment="1" applyProtection="1">
      <alignment/>
      <protection locked="0"/>
    </xf>
    <xf numFmtId="49" fontId="6" fillId="32" borderId="10" xfId="0" applyNumberFormat="1" applyFont="1" applyFill="1" applyBorder="1" applyAlignment="1" applyProtection="1">
      <alignment horizontal="center" vertical="center"/>
      <protection locked="0"/>
    </xf>
    <xf numFmtId="49" fontId="11" fillId="32" borderId="10" xfId="0" applyNumberFormat="1" applyFont="1" applyFill="1" applyBorder="1" applyAlignment="1" applyProtection="1">
      <alignment vertical="center"/>
      <protection locked="0"/>
    </xf>
    <xf numFmtId="41" fontId="3" fillId="32" borderId="10" xfId="0" applyNumberFormat="1" applyFont="1" applyFill="1" applyBorder="1" applyAlignment="1" applyProtection="1">
      <alignment horizontal="right" vertical="center" shrinkToFit="1"/>
      <protection locked="0"/>
    </xf>
    <xf numFmtId="0" fontId="0" fillId="32" borderId="10" xfId="0" applyNumberFormat="1" applyFont="1" applyFill="1" applyBorder="1" applyAlignment="1" applyProtection="1">
      <alignment vertical="center"/>
      <protection locked="0"/>
    </xf>
    <xf numFmtId="49" fontId="21" fillId="32" borderId="10" xfId="0" applyNumberFormat="1" applyFont="1" applyFill="1" applyBorder="1" applyAlignment="1" applyProtection="1">
      <alignment vertical="center"/>
      <protection locked="0"/>
    </xf>
    <xf numFmtId="41" fontId="5" fillId="32" borderId="10" xfId="42" applyNumberFormat="1" applyFont="1" applyFill="1" applyBorder="1" applyAlignment="1" applyProtection="1">
      <alignment horizontal="right" shrinkToFit="1"/>
      <protection locked="0"/>
    </xf>
    <xf numFmtId="41" fontId="0" fillId="32" borderId="10" xfId="0" applyNumberFormat="1" applyFill="1" applyBorder="1" applyAlignment="1" applyProtection="1">
      <alignment horizontal="right" vertical="center" shrinkToFit="1"/>
      <protection/>
    </xf>
    <xf numFmtId="41" fontId="0" fillId="32" borderId="10" xfId="0" applyNumberFormat="1" applyFont="1" applyFill="1" applyBorder="1" applyAlignment="1" applyProtection="1">
      <alignment horizontal="right" vertical="center" shrinkToFit="1"/>
      <protection/>
    </xf>
    <xf numFmtId="41" fontId="0" fillId="32" borderId="10" xfId="0" applyNumberFormat="1" applyFont="1" applyFill="1" applyBorder="1" applyAlignment="1" applyProtection="1">
      <alignment horizontal="right" shrinkToFit="1"/>
      <protection locked="0"/>
    </xf>
    <xf numFmtId="3" fontId="5" fillId="32" borderId="10" xfId="0" applyNumberFormat="1" applyFont="1" applyFill="1" applyBorder="1" applyAlignment="1" applyProtection="1">
      <alignment horizontal="right"/>
      <protection locked="0"/>
    </xf>
    <xf numFmtId="3" fontId="6" fillId="32" borderId="10" xfId="0" applyNumberFormat="1" applyFont="1" applyFill="1" applyBorder="1" applyAlignment="1" applyProtection="1">
      <alignment horizontal="center" shrinkToFit="1"/>
      <protection locked="0"/>
    </xf>
    <xf numFmtId="3" fontId="11" fillId="32" borderId="20" xfId="0" applyNumberFormat="1" applyFont="1" applyFill="1" applyBorder="1" applyAlignment="1" applyProtection="1">
      <alignment horizontal="left" vertical="center" shrinkToFit="1"/>
      <protection locked="0"/>
    </xf>
    <xf numFmtId="0" fontId="6" fillId="32" borderId="0" xfId="0" applyFont="1" applyFill="1" applyAlignment="1" applyProtection="1">
      <alignment/>
      <protection locked="0"/>
    </xf>
    <xf numFmtId="3" fontId="5" fillId="32" borderId="10" xfId="0" applyNumberFormat="1" applyFont="1" applyFill="1" applyBorder="1" applyAlignment="1" applyProtection="1">
      <alignment horizontal="center" shrinkToFit="1"/>
      <protection locked="0"/>
    </xf>
    <xf numFmtId="3" fontId="21" fillId="32" borderId="20" xfId="0" applyNumberFormat="1" applyFont="1" applyFill="1" applyBorder="1" applyAlignment="1" applyProtection="1">
      <alignment horizontal="left" vertical="center" shrinkToFit="1"/>
      <protection locked="0"/>
    </xf>
    <xf numFmtId="0" fontId="5" fillId="32" borderId="0" xfId="0" applyFont="1" applyFill="1" applyAlignment="1" applyProtection="1">
      <alignment/>
      <protection locked="0"/>
    </xf>
    <xf numFmtId="0" fontId="5" fillId="32" borderId="10" xfId="0" applyNumberFormat="1" applyFont="1" applyFill="1" applyBorder="1" applyAlignment="1" applyProtection="1">
      <alignment horizontal="right"/>
      <protection locked="0"/>
    </xf>
    <xf numFmtId="41" fontId="3" fillId="32" borderId="10" xfId="0" applyNumberFormat="1" applyFont="1" applyFill="1" applyBorder="1" applyAlignment="1" applyProtection="1">
      <alignment horizontal="right" shrinkToFit="1"/>
      <protection locked="0"/>
    </xf>
    <xf numFmtId="41" fontId="0" fillId="32" borderId="10" xfId="0" applyNumberFormat="1" applyFill="1" applyBorder="1" applyAlignment="1" applyProtection="1">
      <alignment horizontal="right" vertical="center" shrinkToFit="1"/>
      <protection locked="0"/>
    </xf>
    <xf numFmtId="41" fontId="6" fillId="32" borderId="10" xfId="42" applyNumberFormat="1" applyFont="1" applyFill="1" applyBorder="1" applyAlignment="1" applyProtection="1">
      <alignment horizontal="right" shrinkToFit="1"/>
      <protection locked="0"/>
    </xf>
    <xf numFmtId="3" fontId="21" fillId="32" borderId="10" xfId="0" applyNumberFormat="1" applyFont="1" applyFill="1" applyBorder="1" applyAlignment="1" applyProtection="1">
      <alignment horizontal="left" vertical="center" shrinkToFit="1"/>
      <protection locked="0"/>
    </xf>
    <xf numFmtId="3" fontId="5" fillId="32" borderId="10" xfId="0" applyNumberFormat="1" applyFont="1" applyFill="1" applyBorder="1" applyAlignment="1" applyProtection="1">
      <alignment horizontal="center"/>
      <protection locked="0"/>
    </xf>
    <xf numFmtId="3" fontId="21" fillId="32" borderId="10" xfId="0" applyNumberFormat="1" applyFont="1" applyFill="1" applyBorder="1" applyAlignment="1" applyProtection="1">
      <alignment/>
      <protection locked="0"/>
    </xf>
    <xf numFmtId="0" fontId="14" fillId="32" borderId="0" xfId="0" applyNumberFormat="1" applyFont="1" applyFill="1" applyBorder="1" applyAlignment="1">
      <alignment horizontal="center" wrapText="1"/>
    </xf>
    <xf numFmtId="0" fontId="20" fillId="32" borderId="0" xfId="0" applyNumberFormat="1" applyFont="1" applyFill="1" applyBorder="1" applyAlignment="1">
      <alignment horizontal="center" wrapText="1"/>
    </xf>
    <xf numFmtId="0" fontId="1" fillId="32" borderId="0" xfId="0" applyNumberFormat="1" applyFont="1" applyFill="1" applyBorder="1" applyAlignment="1">
      <alignment/>
    </xf>
    <xf numFmtId="0" fontId="3" fillId="32" borderId="0" xfId="0" applyNumberFormat="1" applyFont="1" applyFill="1" applyBorder="1" applyAlignment="1">
      <alignment/>
    </xf>
    <xf numFmtId="0" fontId="13" fillId="32" borderId="0" xfId="0" applyNumberFormat="1" applyFont="1" applyFill="1" applyBorder="1" applyAlignment="1">
      <alignment horizontal="center" wrapText="1"/>
    </xf>
    <xf numFmtId="0" fontId="13" fillId="32" borderId="0" xfId="0" applyNumberFormat="1" applyFont="1" applyFill="1" applyBorder="1" applyAlignment="1">
      <alignment horizontal="center" wrapText="1"/>
    </xf>
    <xf numFmtId="0" fontId="13" fillId="32" borderId="0"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2" fillId="32" borderId="0" xfId="0" applyNumberFormat="1" applyFont="1" applyFill="1" applyBorder="1" applyAlignment="1">
      <alignment/>
    </xf>
    <xf numFmtId="0" fontId="0" fillId="32" borderId="0" xfId="0" applyNumberFormat="1" applyFont="1" applyFill="1" applyAlignment="1">
      <alignment/>
    </xf>
    <xf numFmtId="0" fontId="0" fillId="32" borderId="0" xfId="0" applyNumberFormat="1" applyFont="1" applyFill="1" applyAlignment="1">
      <alignment/>
    </xf>
    <xf numFmtId="3" fontId="5" fillId="32" borderId="0" xfId="0" applyNumberFormat="1" applyFont="1" applyFill="1" applyAlignment="1">
      <alignment horizontal="right"/>
    </xf>
    <xf numFmtId="0" fontId="4" fillId="32" borderId="0" xfId="0" applyNumberFormat="1" applyFont="1" applyFill="1" applyAlignment="1">
      <alignment wrapText="1"/>
    </xf>
    <xf numFmtId="3" fontId="0" fillId="32" borderId="0" xfId="0" applyNumberFormat="1" applyFont="1" applyFill="1" applyAlignment="1">
      <alignment/>
    </xf>
    <xf numFmtId="49" fontId="0" fillId="32" borderId="0" xfId="0" applyNumberFormat="1" applyFont="1" applyFill="1" applyBorder="1" applyAlignment="1">
      <alignment horizontal="center"/>
    </xf>
    <xf numFmtId="3" fontId="0" fillId="32" borderId="10" xfId="0" applyNumberFormat="1" applyFont="1" applyFill="1" applyBorder="1" applyAlignment="1">
      <alignment/>
    </xf>
    <xf numFmtId="3" fontId="0" fillId="32" borderId="10" xfId="0" applyNumberFormat="1" applyFont="1" applyFill="1" applyBorder="1" applyAlignment="1">
      <alignment/>
    </xf>
    <xf numFmtId="49" fontId="3" fillId="32" borderId="20" xfId="0" applyNumberFormat="1" applyFont="1" applyFill="1" applyBorder="1" applyAlignment="1" applyProtection="1">
      <alignment horizontal="center" vertical="center" wrapText="1"/>
      <protection/>
    </xf>
    <xf numFmtId="49" fontId="3" fillId="32" borderId="21" xfId="0" applyNumberFormat="1" applyFont="1" applyFill="1" applyBorder="1" applyAlignment="1" applyProtection="1">
      <alignment horizontal="center" vertical="center" wrapText="1"/>
      <protection/>
    </xf>
    <xf numFmtId="41" fontId="22" fillId="32" borderId="10" xfId="0" applyNumberFormat="1" applyFont="1" applyFill="1" applyBorder="1" applyAlignment="1" applyProtection="1">
      <alignment horizontal="right" vertical="center" shrinkToFit="1"/>
      <protection/>
    </xf>
    <xf numFmtId="10" fontId="0" fillId="32" borderId="10" xfId="59" applyNumberFormat="1" applyFont="1" applyFill="1" applyBorder="1" applyAlignment="1">
      <alignment shrinkToFit="1"/>
    </xf>
    <xf numFmtId="49" fontId="6" fillId="32" borderId="10" xfId="0" applyNumberFormat="1" applyFont="1" applyFill="1" applyBorder="1" applyAlignment="1" applyProtection="1">
      <alignment horizontal="center" vertical="center"/>
      <protection/>
    </xf>
    <xf numFmtId="49" fontId="11" fillId="32" borderId="10" xfId="0" applyNumberFormat="1" applyFont="1" applyFill="1" applyBorder="1" applyAlignment="1" applyProtection="1">
      <alignment vertical="center"/>
      <protection/>
    </xf>
    <xf numFmtId="41" fontId="3" fillId="32" borderId="10" xfId="0" applyNumberFormat="1" applyFont="1" applyFill="1" applyBorder="1" applyAlignment="1" applyProtection="1">
      <alignment horizontal="right" vertical="center" shrinkToFit="1"/>
      <protection/>
    </xf>
    <xf numFmtId="3" fontId="3" fillId="32" borderId="10" xfId="0" applyNumberFormat="1" applyFont="1" applyFill="1" applyBorder="1" applyAlignment="1" applyProtection="1">
      <alignment horizontal="right" vertical="center" shrinkToFit="1"/>
      <protection/>
    </xf>
    <xf numFmtId="49" fontId="5" fillId="32" borderId="10" xfId="0" applyNumberFormat="1" applyFont="1" applyFill="1" applyBorder="1" applyAlignment="1" applyProtection="1">
      <alignment horizontal="center" vertical="center"/>
      <protection/>
    </xf>
    <xf numFmtId="49" fontId="4" fillId="32" borderId="10" xfId="0" applyNumberFormat="1" applyFont="1" applyFill="1" applyBorder="1" applyAlignment="1" applyProtection="1">
      <alignment vertical="center"/>
      <protection locked="0"/>
    </xf>
    <xf numFmtId="41" fontId="6" fillId="32" borderId="10" xfId="42" applyNumberFormat="1" applyFont="1" applyFill="1" applyBorder="1" applyAlignment="1" applyProtection="1">
      <alignment horizontal="right" shrinkToFit="1"/>
      <protection hidden="1"/>
    </xf>
    <xf numFmtId="41" fontId="0" fillId="32" borderId="10" xfId="0" applyNumberFormat="1" applyFont="1" applyFill="1" applyBorder="1" applyAlignment="1">
      <alignment horizontal="right" shrinkToFit="1"/>
    </xf>
    <xf numFmtId="3" fontId="0" fillId="32" borderId="10" xfId="0" applyNumberFormat="1" applyFont="1" applyFill="1" applyBorder="1" applyAlignment="1">
      <alignment horizontal="right"/>
    </xf>
    <xf numFmtId="3" fontId="0" fillId="32" borderId="10" xfId="0" applyNumberFormat="1" applyFill="1" applyBorder="1" applyAlignment="1">
      <alignment horizontal="right"/>
    </xf>
    <xf numFmtId="41" fontId="5" fillId="32" borderId="10" xfId="42" applyNumberFormat="1" applyFont="1" applyFill="1" applyBorder="1" applyAlignment="1" applyProtection="1">
      <alignment horizontal="right" shrinkToFit="1"/>
      <protection hidden="1"/>
    </xf>
    <xf numFmtId="3" fontId="5" fillId="32" borderId="10" xfId="0" applyNumberFormat="1" applyFont="1" applyFill="1" applyBorder="1" applyAlignment="1" applyProtection="1">
      <alignment horizontal="center" shrinkToFit="1"/>
      <protection hidden="1"/>
    </xf>
    <xf numFmtId="3" fontId="13" fillId="32" borderId="0" xfId="0" applyNumberFormat="1" applyFont="1" applyFill="1" applyBorder="1" applyAlignment="1">
      <alignment wrapText="1"/>
    </xf>
    <xf numFmtId="3" fontId="13" fillId="32" borderId="0" xfId="0" applyNumberFormat="1" applyFont="1" applyFill="1" applyBorder="1" applyAlignment="1">
      <alignment vertical="center"/>
    </xf>
    <xf numFmtId="0" fontId="0" fillId="32" borderId="0" xfId="0" applyNumberFormat="1" applyFont="1" applyFill="1" applyBorder="1" applyAlignment="1">
      <alignment/>
    </xf>
    <xf numFmtId="0" fontId="0" fillId="32" borderId="0" xfId="0" applyNumberFormat="1" applyFont="1" applyFill="1" applyBorder="1" applyAlignment="1">
      <alignment/>
    </xf>
    <xf numFmtId="0" fontId="4" fillId="32" borderId="0" xfId="0" applyNumberFormat="1" applyFont="1" applyFill="1" applyBorder="1" applyAlignment="1">
      <alignment wrapText="1"/>
    </xf>
    <xf numFmtId="49" fontId="4" fillId="32" borderId="0" xfId="0" applyNumberFormat="1" applyFont="1" applyFill="1" applyBorder="1" applyAlignment="1">
      <alignment wrapText="1"/>
    </xf>
    <xf numFmtId="3" fontId="0" fillId="32" borderId="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4" t="s">
        <v>14</v>
      </c>
      <c r="B1" s="54"/>
      <c r="C1" s="58" t="s">
        <v>46</v>
      </c>
      <c r="D1" s="58"/>
      <c r="E1" s="58"/>
      <c r="F1" s="55" t="s">
        <v>42</v>
      </c>
      <c r="G1" s="55"/>
      <c r="H1" s="55"/>
    </row>
    <row r="2" spans="1:8" ht="33.75" customHeight="1">
      <c r="A2" s="56" t="s">
        <v>49</v>
      </c>
      <c r="B2" s="56"/>
      <c r="C2" s="58"/>
      <c r="D2" s="58"/>
      <c r="E2" s="58"/>
      <c r="F2" s="57" t="s">
        <v>43</v>
      </c>
      <c r="G2" s="57"/>
      <c r="H2" s="57"/>
    </row>
    <row r="3" spans="1:8" ht="19.5" customHeight="1">
      <c r="A3" s="4" t="s">
        <v>37</v>
      </c>
      <c r="B3" s="4"/>
      <c r="C3" s="22"/>
      <c r="D3" s="22"/>
      <c r="E3" s="22"/>
      <c r="F3" s="57" t="s">
        <v>44</v>
      </c>
      <c r="G3" s="57"/>
      <c r="H3" s="57"/>
    </row>
    <row r="4" spans="1:8" s="5" customFormat="1" ht="19.5" customHeight="1">
      <c r="A4" s="4"/>
      <c r="B4" s="4"/>
      <c r="D4" s="6"/>
      <c r="F4" s="7" t="s">
        <v>45</v>
      </c>
      <c r="G4" s="7"/>
      <c r="H4" s="7"/>
    </row>
    <row r="5" spans="1:8" s="21" customFormat="1" ht="36" customHeight="1">
      <c r="A5" s="36" t="s">
        <v>33</v>
      </c>
      <c r="B5" s="37"/>
      <c r="C5" s="40" t="s">
        <v>40</v>
      </c>
      <c r="D5" s="41"/>
      <c r="E5" s="42" t="s">
        <v>39</v>
      </c>
      <c r="F5" s="42"/>
      <c r="G5" s="42"/>
      <c r="H5" s="43"/>
    </row>
    <row r="6" spans="1:8" s="21" customFormat="1" ht="20.25" customHeight="1">
      <c r="A6" s="38"/>
      <c r="B6" s="39"/>
      <c r="C6" s="44" t="s">
        <v>2</v>
      </c>
      <c r="D6" s="44" t="s">
        <v>47</v>
      </c>
      <c r="E6" s="46" t="s">
        <v>41</v>
      </c>
      <c r="F6" s="43"/>
      <c r="G6" s="46" t="s">
        <v>48</v>
      </c>
      <c r="H6" s="43"/>
    </row>
    <row r="7" spans="1:8" s="21" customFormat="1" ht="52.5" customHeight="1">
      <c r="A7" s="38"/>
      <c r="B7" s="39"/>
      <c r="C7" s="45"/>
      <c r="D7" s="45"/>
      <c r="E7" s="3" t="s">
        <v>2</v>
      </c>
      <c r="F7" s="3" t="s">
        <v>6</v>
      </c>
      <c r="G7" s="3" t="s">
        <v>2</v>
      </c>
      <c r="H7" s="3" t="s">
        <v>6</v>
      </c>
    </row>
    <row r="8" spans="1:8" ht="15" customHeight="1">
      <c r="A8" s="48" t="s">
        <v>4</v>
      </c>
      <c r="B8" s="49"/>
      <c r="C8" s="8">
        <v>1</v>
      </c>
      <c r="D8" s="8" t="s">
        <v>26</v>
      </c>
      <c r="E8" s="8" t="s">
        <v>27</v>
      </c>
      <c r="F8" s="8" t="s">
        <v>34</v>
      </c>
      <c r="G8" s="8" t="s">
        <v>35</v>
      </c>
      <c r="H8" s="8" t="s">
        <v>36</v>
      </c>
    </row>
    <row r="9" spans="1:8" ht="26.25" customHeight="1">
      <c r="A9" s="50" t="s">
        <v>19</v>
      </c>
      <c r="B9" s="51"/>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52" t="s">
        <v>32</v>
      </c>
      <c r="C16" s="52"/>
      <c r="D16" s="24"/>
      <c r="E16" s="33" t="s">
        <v>12</v>
      </c>
      <c r="F16" s="33"/>
      <c r="G16" s="33"/>
      <c r="H16" s="33"/>
    </row>
    <row r="17" spans="2:8" ht="15.75" customHeight="1">
      <c r="B17" s="52"/>
      <c r="C17" s="52"/>
      <c r="D17" s="24"/>
      <c r="E17" s="34" t="s">
        <v>21</v>
      </c>
      <c r="F17" s="34"/>
      <c r="G17" s="34"/>
      <c r="H17" s="34"/>
    </row>
    <row r="18" spans="2:8" s="25" customFormat="1" ht="15.75" customHeight="1">
      <c r="B18" s="52"/>
      <c r="C18" s="52"/>
      <c r="D18" s="26"/>
      <c r="E18" s="35" t="s">
        <v>31</v>
      </c>
      <c r="F18" s="35"/>
      <c r="G18" s="35"/>
      <c r="H18" s="35"/>
    </row>
    <row r="20" ht="15.75">
      <c r="B20" s="17"/>
    </row>
    <row r="22" ht="15.75" hidden="1">
      <c r="A22" s="18" t="s">
        <v>23</v>
      </c>
    </row>
    <row r="23" spans="1:3" ht="15.75" hidden="1">
      <c r="A23" s="19"/>
      <c r="B23" s="53" t="s">
        <v>28</v>
      </c>
      <c r="C23" s="53"/>
    </row>
    <row r="24" spans="1:8" ht="15.75" customHeight="1" hidden="1">
      <c r="A24" s="20" t="s">
        <v>13</v>
      </c>
      <c r="B24" s="47" t="s">
        <v>29</v>
      </c>
      <c r="C24" s="47"/>
      <c r="D24" s="20"/>
      <c r="E24" s="20"/>
      <c r="F24" s="20"/>
      <c r="G24" s="20"/>
      <c r="H24" s="20"/>
    </row>
    <row r="25" spans="1:8" ht="15" customHeight="1" hidden="1">
      <c r="A25" s="20"/>
      <c r="B25" s="47" t="s">
        <v>30</v>
      </c>
      <c r="C25" s="47"/>
      <c r="D25" s="47"/>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14" sqref="B14"/>
    </sheetView>
  </sheetViews>
  <sheetFormatPr defaultColWidth="9.00390625" defaultRowHeight="15.75"/>
  <cols>
    <col min="1" max="1" width="23.50390625" style="0" customWidth="1"/>
    <col min="2" max="2" width="66.125" style="0" customWidth="1"/>
  </cols>
  <sheetData>
    <row r="2" spans="1:2" ht="62.25" customHeight="1">
      <c r="A2" s="59" t="s">
        <v>110</v>
      </c>
      <c r="B2" s="59"/>
    </row>
    <row r="3" spans="1:2" ht="22.5" customHeight="1">
      <c r="A3" s="27" t="s">
        <v>111</v>
      </c>
      <c r="B3" s="32" t="s">
        <v>144</v>
      </c>
    </row>
    <row r="4" spans="1:2" ht="22.5" customHeight="1">
      <c r="A4" s="27" t="s">
        <v>112</v>
      </c>
      <c r="B4" s="28" t="s">
        <v>129</v>
      </c>
    </row>
    <row r="5" spans="1:2" ht="22.5" customHeight="1">
      <c r="A5" s="27" t="s">
        <v>113</v>
      </c>
      <c r="B5" s="29" t="s">
        <v>106</v>
      </c>
    </row>
    <row r="6" spans="1:2" ht="22.5" customHeight="1">
      <c r="A6" s="27" t="s">
        <v>114</v>
      </c>
      <c r="B6" s="29" t="s">
        <v>78</v>
      </c>
    </row>
    <row r="7" spans="1:2" ht="22.5" customHeight="1">
      <c r="A7" s="27" t="s">
        <v>115</v>
      </c>
      <c r="B7" s="31" t="s">
        <v>143</v>
      </c>
    </row>
    <row r="8" spans="1:2" ht="15.75">
      <c r="A8" s="30" t="s">
        <v>116</v>
      </c>
      <c r="B8" s="31"/>
    </row>
    <row r="9" ht="15.75">
      <c r="B9" s="29" t="s">
        <v>142</v>
      </c>
    </row>
    <row r="10" spans="1:2" ht="62.25" customHeight="1">
      <c r="A10" s="60" t="s">
        <v>117</v>
      </c>
      <c r="B10" s="60"/>
    </row>
    <row r="11" spans="1:2" ht="15.75">
      <c r="A11" s="61" t="s">
        <v>118</v>
      </c>
      <c r="B11" s="61"/>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U73"/>
  <sheetViews>
    <sheetView tabSelected="1" zoomScale="115" zoomScaleNormal="115" zoomScalePageLayoutView="0" workbookViewId="0" topLeftCell="A1">
      <selection activeCell="A1" sqref="A1:IV16384"/>
    </sheetView>
  </sheetViews>
  <sheetFormatPr defaultColWidth="9.00390625" defaultRowHeight="15.75"/>
  <cols>
    <col min="1" max="1" width="3.50390625" style="63" customWidth="1"/>
    <col min="2" max="2" width="14.875" style="63" customWidth="1"/>
    <col min="3" max="3" width="9.00390625" style="63" customWidth="1"/>
    <col min="4" max="4" width="7.75390625" style="63" customWidth="1"/>
    <col min="5" max="5" width="8.125" style="63" customWidth="1"/>
    <col min="6" max="6" width="5.50390625" style="63" customWidth="1"/>
    <col min="7" max="7" width="6.125" style="63" customWidth="1"/>
    <col min="8" max="8" width="8.75390625" style="63" customWidth="1"/>
    <col min="9" max="9" width="8.00390625" style="63" customWidth="1"/>
    <col min="10" max="10" width="6.875" style="63" customWidth="1"/>
    <col min="11" max="11" width="5.125" style="63" customWidth="1"/>
    <col min="12" max="12" width="4.50390625" style="63" customWidth="1"/>
    <col min="13" max="13" width="6.375" style="63" customWidth="1"/>
    <col min="14" max="14" width="4.75390625" style="63" customWidth="1"/>
    <col min="15" max="15" width="4.875" style="63" customWidth="1"/>
    <col min="16" max="16" width="5.00390625" style="63" customWidth="1"/>
    <col min="17" max="17" width="5.125" style="63" customWidth="1"/>
    <col min="18" max="18" width="9.25390625" style="63" customWidth="1"/>
    <col min="19" max="19" width="7.00390625" style="63" customWidth="1"/>
    <col min="20" max="20" width="4.25390625" style="63" customWidth="1"/>
    <col min="21" max="21" width="10.00390625" style="134" bestFit="1" customWidth="1"/>
    <col min="22" max="16384" width="9.00390625" style="63" customWidth="1"/>
  </cols>
  <sheetData>
    <row r="1" spans="1:21" ht="20.25" customHeight="1">
      <c r="A1" s="62" t="s">
        <v>16</v>
      </c>
      <c r="B1" s="62"/>
      <c r="C1" s="62"/>
      <c r="E1" s="64" t="s">
        <v>72</v>
      </c>
      <c r="F1" s="64"/>
      <c r="G1" s="64"/>
      <c r="H1" s="64"/>
      <c r="I1" s="64"/>
      <c r="J1" s="64"/>
      <c r="K1" s="64"/>
      <c r="L1" s="64"/>
      <c r="M1" s="64"/>
      <c r="N1" s="64"/>
      <c r="O1" s="64"/>
      <c r="P1" s="64"/>
      <c r="Q1" s="65" t="s">
        <v>127</v>
      </c>
      <c r="R1" s="66"/>
      <c r="S1" s="66"/>
      <c r="T1" s="66"/>
      <c r="U1" s="67"/>
    </row>
    <row r="2" spans="1:21" ht="17.25" customHeight="1">
      <c r="A2" s="68" t="s">
        <v>76</v>
      </c>
      <c r="B2" s="68"/>
      <c r="C2" s="68"/>
      <c r="D2" s="68"/>
      <c r="E2" s="69" t="s">
        <v>20</v>
      </c>
      <c r="F2" s="69"/>
      <c r="G2" s="69"/>
      <c r="H2" s="69"/>
      <c r="I2" s="69"/>
      <c r="J2" s="69"/>
      <c r="K2" s="69"/>
      <c r="L2" s="69"/>
      <c r="M2" s="69"/>
      <c r="N2" s="69"/>
      <c r="O2" s="69"/>
      <c r="P2" s="69"/>
      <c r="Q2" s="70" t="str">
        <f>Sheet1!B4</f>
        <v>Cục THADS tỉnh Thái Bình</v>
      </c>
      <c r="R2" s="71"/>
      <c r="S2" s="71"/>
      <c r="T2" s="71"/>
      <c r="U2" s="72"/>
    </row>
    <row r="3" spans="1:21" ht="14.25" customHeight="1">
      <c r="A3" s="68" t="s">
        <v>77</v>
      </c>
      <c r="B3" s="68"/>
      <c r="C3" s="68"/>
      <c r="D3" s="68"/>
      <c r="E3" s="73" t="str">
        <f>Sheet1!B3</f>
        <v>08 tháng / năm 2019</v>
      </c>
      <c r="F3" s="73"/>
      <c r="G3" s="73"/>
      <c r="H3" s="73"/>
      <c r="I3" s="73"/>
      <c r="J3" s="73"/>
      <c r="K3" s="73"/>
      <c r="L3" s="73"/>
      <c r="M3" s="73"/>
      <c r="N3" s="73"/>
      <c r="O3" s="73"/>
      <c r="P3" s="73"/>
      <c r="Q3" s="66" t="s">
        <v>73</v>
      </c>
      <c r="R3" s="74"/>
      <c r="S3" s="66"/>
      <c r="T3" s="66"/>
      <c r="U3" s="67"/>
    </row>
    <row r="4" spans="1:21" ht="14.25" customHeight="1">
      <c r="A4" s="62" t="s">
        <v>59</v>
      </c>
      <c r="B4" s="62"/>
      <c r="C4" s="62"/>
      <c r="D4" s="62"/>
      <c r="E4" s="62"/>
      <c r="F4" s="62"/>
      <c r="G4" s="62"/>
      <c r="H4" s="62"/>
      <c r="I4" s="62"/>
      <c r="J4" s="62"/>
      <c r="K4" s="62"/>
      <c r="L4" s="62"/>
      <c r="M4" s="62"/>
      <c r="N4" s="62"/>
      <c r="O4" s="75"/>
      <c r="P4" s="75"/>
      <c r="Q4" s="76" t="s">
        <v>22</v>
      </c>
      <c r="R4" s="76"/>
      <c r="S4" s="76"/>
      <c r="T4" s="76"/>
      <c r="U4" s="72"/>
    </row>
    <row r="5" spans="2:21" ht="15" customHeight="1">
      <c r="B5" s="77"/>
      <c r="C5" s="77"/>
      <c r="Q5" s="78" t="s">
        <v>56</v>
      </c>
      <c r="R5" s="78"/>
      <c r="S5" s="78"/>
      <c r="T5" s="78"/>
      <c r="U5" s="67"/>
    </row>
    <row r="6" spans="1:21" s="87" customFormat="1" ht="22.5" customHeight="1">
      <c r="A6" s="79" t="s">
        <v>33</v>
      </c>
      <c r="B6" s="79"/>
      <c r="C6" s="80" t="s">
        <v>60</v>
      </c>
      <c r="D6" s="81"/>
      <c r="E6" s="81"/>
      <c r="F6" s="82" t="s">
        <v>51</v>
      </c>
      <c r="G6" s="82" t="s">
        <v>61</v>
      </c>
      <c r="H6" s="83" t="s">
        <v>52</v>
      </c>
      <c r="I6" s="83"/>
      <c r="J6" s="83"/>
      <c r="K6" s="83"/>
      <c r="L6" s="83"/>
      <c r="M6" s="83"/>
      <c r="N6" s="83"/>
      <c r="O6" s="83"/>
      <c r="P6" s="83"/>
      <c r="Q6" s="83"/>
      <c r="R6" s="83"/>
      <c r="S6" s="84" t="s">
        <v>62</v>
      </c>
      <c r="T6" s="85" t="s">
        <v>74</v>
      </c>
      <c r="U6" s="86"/>
    </row>
    <row r="7" spans="1:21" s="66" customFormat="1" ht="16.5" customHeight="1">
      <c r="A7" s="79"/>
      <c r="B7" s="79"/>
      <c r="C7" s="84" t="s">
        <v>24</v>
      </c>
      <c r="D7" s="84" t="s">
        <v>5</v>
      </c>
      <c r="E7" s="82"/>
      <c r="F7" s="82"/>
      <c r="G7" s="82"/>
      <c r="H7" s="82" t="s">
        <v>18</v>
      </c>
      <c r="I7" s="84" t="s">
        <v>53</v>
      </c>
      <c r="J7" s="84"/>
      <c r="K7" s="84"/>
      <c r="L7" s="84"/>
      <c r="M7" s="84"/>
      <c r="N7" s="84"/>
      <c r="O7" s="84"/>
      <c r="P7" s="84"/>
      <c r="Q7" s="84"/>
      <c r="R7" s="82" t="s">
        <v>64</v>
      </c>
      <c r="S7" s="82"/>
      <c r="T7" s="88"/>
      <c r="U7" s="89"/>
    </row>
    <row r="8" spans="1:21" s="87" customFormat="1" ht="15.75" customHeight="1">
      <c r="A8" s="79"/>
      <c r="B8" s="79"/>
      <c r="C8" s="82"/>
      <c r="D8" s="82"/>
      <c r="E8" s="82"/>
      <c r="F8" s="82"/>
      <c r="G8" s="82"/>
      <c r="H8" s="82"/>
      <c r="I8" s="82" t="s">
        <v>18</v>
      </c>
      <c r="J8" s="84" t="s">
        <v>5</v>
      </c>
      <c r="K8" s="84"/>
      <c r="L8" s="84"/>
      <c r="M8" s="84"/>
      <c r="N8" s="84"/>
      <c r="O8" s="84"/>
      <c r="P8" s="84"/>
      <c r="Q8" s="84"/>
      <c r="R8" s="82"/>
      <c r="S8" s="82"/>
      <c r="T8" s="88"/>
      <c r="U8" s="89"/>
    </row>
    <row r="9" spans="1:21" s="87" customFormat="1" ht="15.75" customHeight="1">
      <c r="A9" s="79"/>
      <c r="B9" s="79"/>
      <c r="C9" s="82"/>
      <c r="D9" s="84" t="s">
        <v>65</v>
      </c>
      <c r="E9" s="84" t="s">
        <v>66</v>
      </c>
      <c r="F9" s="82"/>
      <c r="G9" s="82"/>
      <c r="H9" s="82"/>
      <c r="I9" s="82"/>
      <c r="J9" s="84" t="s">
        <v>67</v>
      </c>
      <c r="K9" s="84" t="s">
        <v>68</v>
      </c>
      <c r="L9" s="84" t="s">
        <v>57</v>
      </c>
      <c r="M9" s="82" t="s">
        <v>54</v>
      </c>
      <c r="N9" s="82" t="s">
        <v>69</v>
      </c>
      <c r="O9" s="82" t="s">
        <v>55</v>
      </c>
      <c r="P9" s="82" t="s">
        <v>70</v>
      </c>
      <c r="Q9" s="82" t="s">
        <v>71</v>
      </c>
      <c r="R9" s="82"/>
      <c r="S9" s="82"/>
      <c r="T9" s="88"/>
      <c r="U9" s="89"/>
    </row>
    <row r="10" spans="1:21" s="87" customFormat="1" ht="67.5" customHeight="1">
      <c r="A10" s="79"/>
      <c r="B10" s="79"/>
      <c r="C10" s="82"/>
      <c r="D10" s="82"/>
      <c r="E10" s="82"/>
      <c r="F10" s="82"/>
      <c r="G10" s="82"/>
      <c r="H10" s="82"/>
      <c r="I10" s="82"/>
      <c r="J10" s="84"/>
      <c r="K10" s="84"/>
      <c r="L10" s="84"/>
      <c r="M10" s="82"/>
      <c r="N10" s="82"/>
      <c r="O10" s="82" t="s">
        <v>55</v>
      </c>
      <c r="P10" s="82" t="s">
        <v>70</v>
      </c>
      <c r="Q10" s="82" t="s">
        <v>71</v>
      </c>
      <c r="R10" s="82"/>
      <c r="S10" s="82"/>
      <c r="T10" s="88"/>
      <c r="U10" s="90"/>
    </row>
    <row r="11" spans="1:21" ht="11.25" customHeight="1">
      <c r="A11" s="91" t="s">
        <v>4</v>
      </c>
      <c r="B11" s="92"/>
      <c r="C11" s="93">
        <v>1</v>
      </c>
      <c r="D11" s="93">
        <v>2</v>
      </c>
      <c r="E11" s="93">
        <v>3</v>
      </c>
      <c r="F11" s="93">
        <v>4</v>
      </c>
      <c r="G11" s="93">
        <v>5</v>
      </c>
      <c r="H11" s="93">
        <v>6</v>
      </c>
      <c r="I11" s="93">
        <v>7</v>
      </c>
      <c r="J11" s="93">
        <v>8</v>
      </c>
      <c r="K11" s="93">
        <v>9</v>
      </c>
      <c r="L11" s="93">
        <v>10</v>
      </c>
      <c r="M11" s="93">
        <v>11</v>
      </c>
      <c r="N11" s="93">
        <v>12</v>
      </c>
      <c r="O11" s="93">
        <v>13</v>
      </c>
      <c r="P11" s="93">
        <v>14</v>
      </c>
      <c r="Q11" s="93">
        <v>15</v>
      </c>
      <c r="R11" s="93">
        <v>16</v>
      </c>
      <c r="S11" s="93">
        <v>17</v>
      </c>
      <c r="T11" s="93">
        <v>18</v>
      </c>
      <c r="U11" s="94"/>
    </row>
    <row r="12" spans="1:21" s="99" customFormat="1" ht="18.75" customHeight="1">
      <c r="A12" s="95" t="s">
        <v>17</v>
      </c>
      <c r="B12" s="96"/>
      <c r="C12" s="97">
        <f aca="true" t="shared" si="0" ref="C12:S12">+C13+C23</f>
        <v>1065260369.3</v>
      </c>
      <c r="D12" s="97">
        <f t="shared" si="0"/>
        <v>795419176</v>
      </c>
      <c r="E12" s="97">
        <f t="shared" si="0"/>
        <v>269841193.3</v>
      </c>
      <c r="F12" s="97">
        <f t="shared" si="0"/>
        <v>37080227</v>
      </c>
      <c r="G12" s="97">
        <f t="shared" si="0"/>
        <v>0</v>
      </c>
      <c r="H12" s="97">
        <f t="shared" si="0"/>
        <v>1028180142.3</v>
      </c>
      <c r="I12" s="97">
        <f t="shared" si="0"/>
        <v>353617279.3</v>
      </c>
      <c r="J12" s="97">
        <f t="shared" si="0"/>
        <v>76694494</v>
      </c>
      <c r="K12" s="97">
        <f t="shared" si="0"/>
        <v>2921397</v>
      </c>
      <c r="L12" s="97">
        <f t="shared" si="0"/>
        <v>14150</v>
      </c>
      <c r="M12" s="97">
        <f t="shared" si="0"/>
        <v>271909888.3</v>
      </c>
      <c r="N12" s="97">
        <f t="shared" si="0"/>
        <v>1868113</v>
      </c>
      <c r="O12" s="97">
        <f t="shared" si="0"/>
        <v>48350</v>
      </c>
      <c r="P12" s="97">
        <f t="shared" si="0"/>
        <v>0</v>
      </c>
      <c r="Q12" s="97">
        <f t="shared" si="0"/>
        <v>160887</v>
      </c>
      <c r="R12" s="97">
        <f t="shared" si="0"/>
        <v>674562863</v>
      </c>
      <c r="S12" s="97">
        <f t="shared" si="0"/>
        <v>948550101.3</v>
      </c>
      <c r="T12" s="98">
        <f>+SUM(J12:L12)/I12</f>
        <v>0.22518707557965195</v>
      </c>
      <c r="U12" s="97">
        <f>+U13+U23</f>
        <v>274355327</v>
      </c>
    </row>
    <row r="13" spans="1:21" s="99" customFormat="1" ht="18.75" customHeight="1">
      <c r="A13" s="100" t="s">
        <v>0</v>
      </c>
      <c r="B13" s="101" t="s">
        <v>50</v>
      </c>
      <c r="C13" s="102">
        <f aca="true" t="shared" si="1" ref="C13:S13">+SUM(C14:C22)</f>
        <v>316702255</v>
      </c>
      <c r="D13" s="102">
        <f t="shared" si="1"/>
        <v>308534922</v>
      </c>
      <c r="E13" s="102">
        <f t="shared" si="1"/>
        <v>8167333</v>
      </c>
      <c r="F13" s="102">
        <f t="shared" si="1"/>
        <v>227400</v>
      </c>
      <c r="G13" s="102">
        <f t="shared" si="1"/>
        <v>0</v>
      </c>
      <c r="H13" s="102">
        <f t="shared" si="1"/>
        <v>316474855</v>
      </c>
      <c r="I13" s="102">
        <f t="shared" si="1"/>
        <v>102709427</v>
      </c>
      <c r="J13" s="102">
        <f t="shared" si="1"/>
        <v>19897974</v>
      </c>
      <c r="K13" s="102">
        <f t="shared" si="1"/>
        <v>28200</v>
      </c>
      <c r="L13" s="102">
        <f t="shared" si="1"/>
        <v>0</v>
      </c>
      <c r="M13" s="102">
        <f t="shared" si="1"/>
        <v>82783253</v>
      </c>
      <c r="N13" s="102">
        <f t="shared" si="1"/>
        <v>0</v>
      </c>
      <c r="O13" s="102">
        <f t="shared" si="1"/>
        <v>0</v>
      </c>
      <c r="P13" s="102">
        <f t="shared" si="1"/>
        <v>0</v>
      </c>
      <c r="Q13" s="102">
        <f t="shared" si="1"/>
        <v>0</v>
      </c>
      <c r="R13" s="102">
        <f t="shared" si="1"/>
        <v>213765428</v>
      </c>
      <c r="S13" s="102">
        <f t="shared" si="1"/>
        <v>296548681</v>
      </c>
      <c r="T13" s="98">
        <f aca="true" t="shared" si="2" ref="T13:T66">+SUM(J13:L13)/I13</f>
        <v>0.19400530780879538</v>
      </c>
      <c r="U13" s="102">
        <f>+SUM(U14:U22)</f>
        <v>149205759</v>
      </c>
    </row>
    <row r="14" spans="1:21" s="99" customFormat="1" ht="18.75" customHeight="1">
      <c r="A14" s="103">
        <v>1</v>
      </c>
      <c r="B14" s="104" t="s">
        <v>78</v>
      </c>
      <c r="C14" s="105">
        <f aca="true" t="shared" si="3" ref="C14:C27">+SUM(D14:E14)</f>
        <v>78119694</v>
      </c>
      <c r="D14" s="106">
        <v>77486638</v>
      </c>
      <c r="E14" s="106">
        <v>633056</v>
      </c>
      <c r="F14" s="106">
        <v>159500</v>
      </c>
      <c r="G14" s="106" t="s">
        <v>145</v>
      </c>
      <c r="H14" s="105">
        <f aca="true" t="shared" si="4" ref="H14:H61">+I14+R14</f>
        <v>77960194</v>
      </c>
      <c r="I14" s="105">
        <f aca="true" t="shared" si="5" ref="I14:I64">+SUM(J14:Q14)</f>
        <v>13677657</v>
      </c>
      <c r="J14" s="107">
        <v>13435489</v>
      </c>
      <c r="K14" s="107">
        <v>22500</v>
      </c>
      <c r="L14" s="107" t="s">
        <v>145</v>
      </c>
      <c r="M14" s="107">
        <v>219668</v>
      </c>
      <c r="N14" s="107" t="s">
        <v>145</v>
      </c>
      <c r="O14" s="107" t="s">
        <v>145</v>
      </c>
      <c r="P14" s="107" t="s">
        <v>145</v>
      </c>
      <c r="Q14" s="107" t="s">
        <v>145</v>
      </c>
      <c r="R14" s="107">
        <v>64282537</v>
      </c>
      <c r="S14" s="108">
        <f>+SUM(M14:R14)</f>
        <v>64502205</v>
      </c>
      <c r="T14" s="98">
        <f t="shared" si="2"/>
        <v>0.9839396469731622</v>
      </c>
      <c r="U14" s="109"/>
    </row>
    <row r="15" spans="1:21" s="99" customFormat="1" ht="18.75" customHeight="1">
      <c r="A15" s="103">
        <v>2</v>
      </c>
      <c r="B15" s="104" t="s">
        <v>105</v>
      </c>
      <c r="C15" s="105">
        <f t="shared" si="3"/>
        <v>208306468</v>
      </c>
      <c r="D15" s="106">
        <v>207525939</v>
      </c>
      <c r="E15" s="106">
        <v>780529</v>
      </c>
      <c r="F15" s="106">
        <v>17900</v>
      </c>
      <c r="G15" s="106" t="s">
        <v>145</v>
      </c>
      <c r="H15" s="105">
        <f t="shared" si="4"/>
        <v>208288568</v>
      </c>
      <c r="I15" s="105">
        <f t="shared" si="5"/>
        <v>75101697</v>
      </c>
      <c r="J15" s="107">
        <v>641446</v>
      </c>
      <c r="K15" s="107" t="s">
        <v>145</v>
      </c>
      <c r="L15" s="107" t="s">
        <v>145</v>
      </c>
      <c r="M15" s="107">
        <v>74460251</v>
      </c>
      <c r="N15" s="107" t="s">
        <v>145</v>
      </c>
      <c r="O15" s="107" t="s">
        <v>145</v>
      </c>
      <c r="P15" s="107" t="s">
        <v>145</v>
      </c>
      <c r="Q15" s="107" t="s">
        <v>145</v>
      </c>
      <c r="R15" s="107">
        <v>133186871</v>
      </c>
      <c r="S15" s="108">
        <f aca="true" t="shared" si="6" ref="S15:S22">+SUM(M15:R15)</f>
        <v>207647122</v>
      </c>
      <c r="T15" s="98">
        <f t="shared" si="2"/>
        <v>0.00854103203553443</v>
      </c>
      <c r="U15" s="109">
        <v>133074943</v>
      </c>
    </row>
    <row r="16" spans="1:21" s="99" customFormat="1" ht="18.75" customHeight="1">
      <c r="A16" s="103">
        <v>3</v>
      </c>
      <c r="B16" s="104" t="s">
        <v>130</v>
      </c>
      <c r="C16" s="105">
        <f t="shared" si="3"/>
        <v>8177322</v>
      </c>
      <c r="D16" s="106">
        <v>7079383</v>
      </c>
      <c r="E16" s="106">
        <v>1097939</v>
      </c>
      <c r="F16" s="106" t="s">
        <v>145</v>
      </c>
      <c r="G16" s="106" t="s">
        <v>145</v>
      </c>
      <c r="H16" s="105">
        <f>+I16+R16</f>
        <v>8177322</v>
      </c>
      <c r="I16" s="105">
        <f>+SUM(J16:Q16)</f>
        <v>2326427</v>
      </c>
      <c r="J16" s="107">
        <v>1148544</v>
      </c>
      <c r="K16" s="107" t="s">
        <v>145</v>
      </c>
      <c r="L16" s="107" t="s">
        <v>145</v>
      </c>
      <c r="M16" s="107">
        <v>1177883</v>
      </c>
      <c r="N16" s="107" t="s">
        <v>145</v>
      </c>
      <c r="O16" s="107" t="s">
        <v>145</v>
      </c>
      <c r="P16" s="107" t="s">
        <v>145</v>
      </c>
      <c r="Q16" s="107" t="s">
        <v>145</v>
      </c>
      <c r="R16" s="107">
        <v>5850895</v>
      </c>
      <c r="S16" s="108">
        <f t="shared" si="6"/>
        <v>7028778</v>
      </c>
      <c r="T16" s="98">
        <f t="shared" si="2"/>
        <v>0.4936944077763884</v>
      </c>
      <c r="U16" s="109">
        <v>6985833</v>
      </c>
    </row>
    <row r="17" spans="1:21" s="99" customFormat="1" ht="18.75" customHeight="1">
      <c r="A17" s="103">
        <v>4</v>
      </c>
      <c r="B17" s="104" t="s">
        <v>79</v>
      </c>
      <c r="C17" s="105">
        <f t="shared" si="3"/>
        <v>709906</v>
      </c>
      <c r="D17" s="106">
        <v>370099</v>
      </c>
      <c r="E17" s="106">
        <v>339807</v>
      </c>
      <c r="F17" s="106" t="s">
        <v>145</v>
      </c>
      <c r="G17" s="106" t="s">
        <v>145</v>
      </c>
      <c r="H17" s="105">
        <f>+I17+R17</f>
        <v>709906</v>
      </c>
      <c r="I17" s="105">
        <f>+SUM(J17:Q17)</f>
        <v>528428</v>
      </c>
      <c r="J17" s="107">
        <v>108780</v>
      </c>
      <c r="K17" s="107" t="s">
        <v>145</v>
      </c>
      <c r="L17" s="107" t="s">
        <v>145</v>
      </c>
      <c r="M17" s="107">
        <v>419648</v>
      </c>
      <c r="N17" s="107" t="s">
        <v>145</v>
      </c>
      <c r="O17" s="107" t="s">
        <v>145</v>
      </c>
      <c r="P17" s="107" t="s">
        <v>145</v>
      </c>
      <c r="Q17" s="107" t="s">
        <v>145</v>
      </c>
      <c r="R17" s="107">
        <v>181478</v>
      </c>
      <c r="S17" s="108">
        <f t="shared" si="6"/>
        <v>601126</v>
      </c>
      <c r="T17" s="98">
        <f t="shared" si="2"/>
        <v>0.20585585926559533</v>
      </c>
      <c r="U17" s="109">
        <v>170283</v>
      </c>
    </row>
    <row r="18" spans="1:21" s="99" customFormat="1" ht="18.75" customHeight="1">
      <c r="A18" s="103">
        <v>5</v>
      </c>
      <c r="B18" s="104" t="s">
        <v>131</v>
      </c>
      <c r="C18" s="105">
        <f t="shared" si="3"/>
        <v>11390167</v>
      </c>
      <c r="D18" s="106">
        <v>8124320</v>
      </c>
      <c r="E18" s="106">
        <v>3265847</v>
      </c>
      <c r="F18" s="106" t="s">
        <v>145</v>
      </c>
      <c r="G18" s="106" t="s">
        <v>145</v>
      </c>
      <c r="H18" s="105">
        <f>+I18+R18</f>
        <v>11390167</v>
      </c>
      <c r="I18" s="105">
        <f>+SUM(J18:Q18)</f>
        <v>2793035</v>
      </c>
      <c r="J18" s="107">
        <v>2629274</v>
      </c>
      <c r="K18" s="107">
        <v>5700</v>
      </c>
      <c r="L18" s="107" t="s">
        <v>145</v>
      </c>
      <c r="M18" s="107">
        <v>158061</v>
      </c>
      <c r="N18" s="107" t="s">
        <v>145</v>
      </c>
      <c r="O18" s="107" t="s">
        <v>145</v>
      </c>
      <c r="P18" s="107" t="s">
        <v>145</v>
      </c>
      <c r="Q18" s="107" t="s">
        <v>145</v>
      </c>
      <c r="R18" s="107">
        <v>8597132</v>
      </c>
      <c r="S18" s="108">
        <f t="shared" si="6"/>
        <v>8755193</v>
      </c>
      <c r="T18" s="98">
        <f t="shared" si="2"/>
        <v>0.9434088724273058</v>
      </c>
      <c r="U18" s="109">
        <v>7770641</v>
      </c>
    </row>
    <row r="19" spans="1:21" s="99" customFormat="1" ht="18.75" customHeight="1">
      <c r="A19" s="103">
        <v>6</v>
      </c>
      <c r="B19" s="104" t="s">
        <v>83</v>
      </c>
      <c r="C19" s="105">
        <f t="shared" si="3"/>
        <v>1437131</v>
      </c>
      <c r="D19" s="106">
        <v>739639</v>
      </c>
      <c r="E19" s="106">
        <v>697492</v>
      </c>
      <c r="F19" s="106" t="s">
        <v>145</v>
      </c>
      <c r="G19" s="106" t="s">
        <v>145</v>
      </c>
      <c r="H19" s="105">
        <f>+I19+R19</f>
        <v>1437131</v>
      </c>
      <c r="I19" s="105">
        <f>+SUM(J19:Q19)</f>
        <v>914343</v>
      </c>
      <c r="J19" s="107">
        <v>533666</v>
      </c>
      <c r="K19" s="107" t="s">
        <v>145</v>
      </c>
      <c r="L19" s="107" t="s">
        <v>145</v>
      </c>
      <c r="M19" s="107">
        <v>380677</v>
      </c>
      <c r="N19" s="107" t="s">
        <v>145</v>
      </c>
      <c r="O19" s="107" t="s">
        <v>145</v>
      </c>
      <c r="P19" s="107" t="s">
        <v>145</v>
      </c>
      <c r="Q19" s="107" t="s">
        <v>145</v>
      </c>
      <c r="R19" s="107">
        <v>522788</v>
      </c>
      <c r="S19" s="108">
        <f t="shared" si="6"/>
        <v>903465</v>
      </c>
      <c r="T19" s="98">
        <f t="shared" si="2"/>
        <v>0.5836606175144339</v>
      </c>
      <c r="U19" s="109">
        <v>473156</v>
      </c>
    </row>
    <row r="20" spans="1:21" s="99" customFormat="1" ht="18.75" customHeight="1">
      <c r="A20" s="103">
        <v>7</v>
      </c>
      <c r="B20" s="104" t="s">
        <v>132</v>
      </c>
      <c r="C20" s="105">
        <f t="shared" si="3"/>
        <v>708714</v>
      </c>
      <c r="D20" s="106">
        <v>508192</v>
      </c>
      <c r="E20" s="106">
        <v>200522</v>
      </c>
      <c r="F20" s="106" t="s">
        <v>145</v>
      </c>
      <c r="G20" s="106" t="s">
        <v>145</v>
      </c>
      <c r="H20" s="105">
        <f t="shared" si="4"/>
        <v>708714</v>
      </c>
      <c r="I20" s="105">
        <f t="shared" si="5"/>
        <v>269475</v>
      </c>
      <c r="J20" s="107">
        <v>185980</v>
      </c>
      <c r="K20" s="107" t="s">
        <v>145</v>
      </c>
      <c r="L20" s="107" t="s">
        <v>145</v>
      </c>
      <c r="M20" s="107">
        <v>83495</v>
      </c>
      <c r="N20" s="107" t="s">
        <v>145</v>
      </c>
      <c r="O20" s="107" t="s">
        <v>145</v>
      </c>
      <c r="P20" s="107" t="s">
        <v>145</v>
      </c>
      <c r="Q20" s="107" t="s">
        <v>145</v>
      </c>
      <c r="R20" s="107">
        <v>439239</v>
      </c>
      <c r="S20" s="108">
        <f t="shared" si="6"/>
        <v>522734</v>
      </c>
      <c r="T20" s="98">
        <f t="shared" si="2"/>
        <v>0.6901567863438167</v>
      </c>
      <c r="U20" s="109">
        <v>320406</v>
      </c>
    </row>
    <row r="21" spans="1:21" s="99" customFormat="1" ht="18.75" customHeight="1">
      <c r="A21" s="103">
        <v>8</v>
      </c>
      <c r="B21" s="104" t="s">
        <v>133</v>
      </c>
      <c r="C21" s="105">
        <f t="shared" si="3"/>
        <v>7229070</v>
      </c>
      <c r="D21" s="106">
        <v>6404304</v>
      </c>
      <c r="E21" s="106">
        <v>824766</v>
      </c>
      <c r="F21" s="106">
        <v>25000</v>
      </c>
      <c r="G21" s="106" t="s">
        <v>145</v>
      </c>
      <c r="H21" s="105">
        <f t="shared" si="4"/>
        <v>7204070</v>
      </c>
      <c r="I21" s="105">
        <f t="shared" si="5"/>
        <v>6732990</v>
      </c>
      <c r="J21" s="107">
        <v>1057589</v>
      </c>
      <c r="K21" s="107" t="s">
        <v>145</v>
      </c>
      <c r="L21" s="107" t="s">
        <v>145</v>
      </c>
      <c r="M21" s="107">
        <v>5675401</v>
      </c>
      <c r="N21" s="107" t="s">
        <v>145</v>
      </c>
      <c r="O21" s="107" t="s">
        <v>145</v>
      </c>
      <c r="P21" s="107" t="s">
        <v>145</v>
      </c>
      <c r="Q21" s="107" t="s">
        <v>145</v>
      </c>
      <c r="R21" s="107">
        <v>471080</v>
      </c>
      <c r="S21" s="108">
        <f t="shared" si="6"/>
        <v>6146481</v>
      </c>
      <c r="T21" s="98">
        <f t="shared" si="2"/>
        <v>0.15707568257193313</v>
      </c>
      <c r="U21" s="109">
        <v>374497</v>
      </c>
    </row>
    <row r="22" spans="1:21" s="99" customFormat="1" ht="18.75" customHeight="1">
      <c r="A22" s="103">
        <v>9</v>
      </c>
      <c r="B22" s="104" t="s">
        <v>85</v>
      </c>
      <c r="C22" s="105">
        <f t="shared" si="3"/>
        <v>623783</v>
      </c>
      <c r="D22" s="106">
        <v>296408</v>
      </c>
      <c r="E22" s="106">
        <v>327375</v>
      </c>
      <c r="F22" s="106">
        <v>25000</v>
      </c>
      <c r="G22" s="106" t="s">
        <v>145</v>
      </c>
      <c r="H22" s="105">
        <f t="shared" si="4"/>
        <v>598783</v>
      </c>
      <c r="I22" s="105">
        <f t="shared" si="5"/>
        <v>365375</v>
      </c>
      <c r="J22" s="107">
        <v>157206</v>
      </c>
      <c r="K22" s="107" t="s">
        <v>145</v>
      </c>
      <c r="L22" s="107" t="s">
        <v>145</v>
      </c>
      <c r="M22" s="107">
        <v>208169</v>
      </c>
      <c r="N22" s="107" t="s">
        <v>145</v>
      </c>
      <c r="O22" s="107" t="s">
        <v>145</v>
      </c>
      <c r="P22" s="107" t="s">
        <v>145</v>
      </c>
      <c r="Q22" s="107" t="s">
        <v>145</v>
      </c>
      <c r="R22" s="107">
        <v>233408</v>
      </c>
      <c r="S22" s="108">
        <f t="shared" si="6"/>
        <v>441577</v>
      </c>
      <c r="T22" s="98">
        <f t="shared" si="2"/>
        <v>0.430259322613753</v>
      </c>
      <c r="U22" s="109">
        <v>36000</v>
      </c>
    </row>
    <row r="23" spans="1:21" s="99" customFormat="1" ht="18.75" customHeight="1">
      <c r="A23" s="100" t="s">
        <v>1</v>
      </c>
      <c r="B23" s="101" t="s">
        <v>10</v>
      </c>
      <c r="C23" s="102">
        <f aca="true" t="shared" si="7" ref="C23:S23">+C24+C31+C36+C40+C46+C52+C57+C62</f>
        <v>748558114.3</v>
      </c>
      <c r="D23" s="102">
        <f t="shared" si="7"/>
        <v>486884254</v>
      </c>
      <c r="E23" s="102">
        <f t="shared" si="7"/>
        <v>261673860.3</v>
      </c>
      <c r="F23" s="102">
        <f t="shared" si="7"/>
        <v>36852827</v>
      </c>
      <c r="G23" s="102">
        <f t="shared" si="7"/>
        <v>0</v>
      </c>
      <c r="H23" s="102">
        <f t="shared" si="7"/>
        <v>711705287.3</v>
      </c>
      <c r="I23" s="102">
        <f t="shared" si="7"/>
        <v>250907852.3</v>
      </c>
      <c r="J23" s="102">
        <f t="shared" si="7"/>
        <v>56796520</v>
      </c>
      <c r="K23" s="102">
        <f t="shared" si="7"/>
        <v>2893197</v>
      </c>
      <c r="L23" s="102">
        <f t="shared" si="7"/>
        <v>14150</v>
      </c>
      <c r="M23" s="102">
        <f t="shared" si="7"/>
        <v>189126635.3</v>
      </c>
      <c r="N23" s="102">
        <f t="shared" si="7"/>
        <v>1868113</v>
      </c>
      <c r="O23" s="102">
        <f t="shared" si="7"/>
        <v>48350</v>
      </c>
      <c r="P23" s="102">
        <f t="shared" si="7"/>
        <v>0</v>
      </c>
      <c r="Q23" s="102">
        <f t="shared" si="7"/>
        <v>160887</v>
      </c>
      <c r="R23" s="102">
        <f t="shared" si="7"/>
        <v>460797435</v>
      </c>
      <c r="S23" s="102">
        <f t="shared" si="7"/>
        <v>652001420.3</v>
      </c>
      <c r="T23" s="98">
        <f t="shared" si="2"/>
        <v>0.2379513692087029</v>
      </c>
      <c r="U23" s="102">
        <f>+U24+U31+U36+U40+U46+U52+U57+U62</f>
        <v>125149568</v>
      </c>
    </row>
    <row r="24" spans="1:21" s="112" customFormat="1" ht="18.75" customHeight="1">
      <c r="A24" s="110">
        <v>1</v>
      </c>
      <c r="B24" s="111" t="s">
        <v>80</v>
      </c>
      <c r="C24" s="105">
        <f aca="true" t="shared" si="8" ref="C24:R24">+SUM(C25:C30)</f>
        <v>136851523</v>
      </c>
      <c r="D24" s="105">
        <f t="shared" si="8"/>
        <v>100561737</v>
      </c>
      <c r="E24" s="105">
        <f t="shared" si="8"/>
        <v>36289786</v>
      </c>
      <c r="F24" s="105">
        <f t="shared" si="8"/>
        <v>2879369</v>
      </c>
      <c r="G24" s="105">
        <f t="shared" si="8"/>
        <v>0</v>
      </c>
      <c r="H24" s="105">
        <f t="shared" si="8"/>
        <v>133972154</v>
      </c>
      <c r="I24" s="105">
        <f t="shared" si="8"/>
        <v>89044772</v>
      </c>
      <c r="J24" s="105">
        <f t="shared" si="8"/>
        <v>36019626</v>
      </c>
      <c r="K24" s="105">
        <f t="shared" si="8"/>
        <v>1700923</v>
      </c>
      <c r="L24" s="105">
        <f t="shared" si="8"/>
        <v>0</v>
      </c>
      <c r="M24" s="105">
        <f>+SUM(M25:M30)</f>
        <v>51278123</v>
      </c>
      <c r="N24" s="105">
        <f t="shared" si="8"/>
        <v>0</v>
      </c>
      <c r="O24" s="105">
        <f t="shared" si="8"/>
        <v>46100</v>
      </c>
      <c r="P24" s="105">
        <f t="shared" si="8"/>
        <v>0</v>
      </c>
      <c r="Q24" s="105">
        <f t="shared" si="8"/>
        <v>0</v>
      </c>
      <c r="R24" s="105">
        <f t="shared" si="8"/>
        <v>44927382</v>
      </c>
      <c r="S24" s="108">
        <f aca="true" t="shared" si="9" ref="S24:S35">+SUM(M24:R24)</f>
        <v>96251605</v>
      </c>
      <c r="T24" s="98">
        <f t="shared" si="2"/>
        <v>0.42361329197406444</v>
      </c>
      <c r="U24" s="105">
        <f>+SUM(U25:U30)</f>
        <v>25559847</v>
      </c>
    </row>
    <row r="25" spans="1:21" s="115" customFormat="1" ht="18.75" customHeight="1">
      <c r="A25" s="113">
        <v>1</v>
      </c>
      <c r="B25" s="114" t="s">
        <v>81</v>
      </c>
      <c r="C25" s="105">
        <f>+SUM(D25:E25)</f>
        <v>7030982</v>
      </c>
      <c r="D25" s="105">
        <v>4840164</v>
      </c>
      <c r="E25" s="105">
        <v>2190818</v>
      </c>
      <c r="F25" s="105">
        <v>15480</v>
      </c>
      <c r="G25" s="105">
        <v>0</v>
      </c>
      <c r="H25" s="105">
        <f t="shared" si="4"/>
        <v>7015502</v>
      </c>
      <c r="I25" s="105">
        <f t="shared" si="5"/>
        <v>2289017</v>
      </c>
      <c r="J25" s="105">
        <v>1435356</v>
      </c>
      <c r="K25" s="105">
        <v>0</v>
      </c>
      <c r="L25" s="105">
        <v>0</v>
      </c>
      <c r="M25" s="105">
        <v>853661</v>
      </c>
      <c r="N25" s="105">
        <v>0</v>
      </c>
      <c r="O25" s="105">
        <v>0</v>
      </c>
      <c r="P25" s="105">
        <v>0</v>
      </c>
      <c r="Q25" s="105">
        <v>0</v>
      </c>
      <c r="R25" s="105">
        <v>4726485</v>
      </c>
      <c r="S25" s="108">
        <f t="shared" si="9"/>
        <v>5580146</v>
      </c>
      <c r="T25" s="98">
        <f t="shared" si="2"/>
        <v>0.6270621843350224</v>
      </c>
      <c r="U25" s="109">
        <v>412606</v>
      </c>
    </row>
    <row r="26" spans="1:21" s="115" customFormat="1" ht="18.75" customHeight="1">
      <c r="A26" s="113">
        <v>2</v>
      </c>
      <c r="B26" s="114" t="s">
        <v>108</v>
      </c>
      <c r="C26" s="105">
        <f>+SUM(D26:E26)</f>
        <v>14593153</v>
      </c>
      <c r="D26" s="105">
        <v>12447197</v>
      </c>
      <c r="E26" s="105">
        <v>2145956</v>
      </c>
      <c r="F26" s="105">
        <v>989588</v>
      </c>
      <c r="G26" s="105">
        <v>0</v>
      </c>
      <c r="H26" s="105">
        <f t="shared" si="4"/>
        <v>13603565</v>
      </c>
      <c r="I26" s="105">
        <f t="shared" si="5"/>
        <v>6045430</v>
      </c>
      <c r="J26" s="105">
        <v>942487</v>
      </c>
      <c r="K26" s="105">
        <v>429503</v>
      </c>
      <c r="L26" s="105">
        <v>0</v>
      </c>
      <c r="M26" s="105">
        <v>4673440</v>
      </c>
      <c r="N26" s="105">
        <v>0</v>
      </c>
      <c r="O26" s="105">
        <v>0</v>
      </c>
      <c r="P26" s="105">
        <v>0</v>
      </c>
      <c r="Q26" s="105">
        <v>0</v>
      </c>
      <c r="R26" s="105">
        <v>7558135</v>
      </c>
      <c r="S26" s="108">
        <f t="shared" si="9"/>
        <v>12231575</v>
      </c>
      <c r="T26" s="98">
        <f t="shared" si="2"/>
        <v>0.22694663572318263</v>
      </c>
      <c r="U26" s="109">
        <v>2770560</v>
      </c>
    </row>
    <row r="27" spans="1:21" s="115" customFormat="1" ht="18.75" customHeight="1">
      <c r="A27" s="113">
        <v>3</v>
      </c>
      <c r="B27" s="114" t="s">
        <v>93</v>
      </c>
      <c r="C27" s="105">
        <f t="shared" si="3"/>
        <v>44020111</v>
      </c>
      <c r="D27" s="105">
        <v>38827852</v>
      </c>
      <c r="E27" s="105">
        <v>5192259</v>
      </c>
      <c r="F27" s="105">
        <v>0</v>
      </c>
      <c r="G27" s="105">
        <v>0</v>
      </c>
      <c r="H27" s="105">
        <f t="shared" si="4"/>
        <v>44020111</v>
      </c>
      <c r="I27" s="105">
        <f t="shared" si="5"/>
        <v>39550212</v>
      </c>
      <c r="J27" s="105">
        <v>18207929</v>
      </c>
      <c r="K27" s="105">
        <v>0</v>
      </c>
      <c r="L27" s="105">
        <v>0</v>
      </c>
      <c r="M27" s="105">
        <f>21342133+150</f>
        <v>21342283</v>
      </c>
      <c r="N27" s="105">
        <v>0</v>
      </c>
      <c r="O27" s="105">
        <v>0</v>
      </c>
      <c r="P27" s="105">
        <v>0</v>
      </c>
      <c r="Q27" s="105">
        <v>0</v>
      </c>
      <c r="R27" s="105">
        <v>4469899</v>
      </c>
      <c r="S27" s="108">
        <f t="shared" si="9"/>
        <v>25812182</v>
      </c>
      <c r="T27" s="98">
        <f t="shared" si="2"/>
        <v>0.46037500380528934</v>
      </c>
      <c r="U27" s="109">
        <v>467378</v>
      </c>
    </row>
    <row r="28" spans="1:21" s="115" customFormat="1" ht="18.75" customHeight="1">
      <c r="A28" s="113">
        <v>4</v>
      </c>
      <c r="B28" s="114" t="s">
        <v>107</v>
      </c>
      <c r="C28" s="105">
        <f>+SUM(D28:E28)</f>
        <v>31843052</v>
      </c>
      <c r="D28" s="105">
        <v>29552246</v>
      </c>
      <c r="E28" s="105">
        <v>2290806</v>
      </c>
      <c r="F28" s="105">
        <v>9400</v>
      </c>
      <c r="G28" s="105">
        <v>0</v>
      </c>
      <c r="H28" s="105">
        <f t="shared" si="4"/>
        <v>31833652</v>
      </c>
      <c r="I28" s="105">
        <f t="shared" si="5"/>
        <v>10137893</v>
      </c>
      <c r="J28" s="105">
        <v>7308290</v>
      </c>
      <c r="K28" s="105">
        <v>1266420</v>
      </c>
      <c r="L28" s="105">
        <v>0</v>
      </c>
      <c r="M28" s="105">
        <v>1563183</v>
      </c>
      <c r="N28" s="105">
        <v>0</v>
      </c>
      <c r="O28" s="105">
        <v>0</v>
      </c>
      <c r="P28" s="105">
        <v>0</v>
      </c>
      <c r="Q28" s="105">
        <v>0</v>
      </c>
      <c r="R28" s="105">
        <v>21695759</v>
      </c>
      <c r="S28" s="108">
        <f t="shared" si="9"/>
        <v>23258942</v>
      </c>
      <c r="T28" s="98">
        <f t="shared" si="2"/>
        <v>0.8458079011092344</v>
      </c>
      <c r="U28" s="109">
        <v>19007411</v>
      </c>
    </row>
    <row r="29" spans="1:21" s="115" customFormat="1" ht="18.75" customHeight="1">
      <c r="A29" s="113">
        <v>5</v>
      </c>
      <c r="B29" s="114" t="s">
        <v>82</v>
      </c>
      <c r="C29" s="105">
        <f>+SUM(D29:E29)</f>
        <v>18913531</v>
      </c>
      <c r="D29" s="105">
        <v>6649758</v>
      </c>
      <c r="E29" s="105">
        <v>12263773</v>
      </c>
      <c r="F29" s="105">
        <v>180684</v>
      </c>
      <c r="G29" s="105">
        <v>0</v>
      </c>
      <c r="H29" s="105">
        <f t="shared" si="4"/>
        <v>18732847</v>
      </c>
      <c r="I29" s="105">
        <f t="shared" si="5"/>
        <v>13401398</v>
      </c>
      <c r="J29" s="105">
        <v>4775488</v>
      </c>
      <c r="K29" s="105">
        <v>5000</v>
      </c>
      <c r="L29" s="105">
        <v>0</v>
      </c>
      <c r="M29" s="105">
        <v>8574810</v>
      </c>
      <c r="N29" s="105">
        <v>0</v>
      </c>
      <c r="O29" s="105">
        <v>46100</v>
      </c>
      <c r="P29" s="105">
        <v>0</v>
      </c>
      <c r="Q29" s="105">
        <v>0</v>
      </c>
      <c r="R29" s="105">
        <v>5331449</v>
      </c>
      <c r="S29" s="108">
        <f t="shared" si="9"/>
        <v>13952359</v>
      </c>
      <c r="T29" s="98">
        <f t="shared" si="2"/>
        <v>0.3567156202658857</v>
      </c>
      <c r="U29" s="116">
        <v>2224328</v>
      </c>
    </row>
    <row r="30" spans="1:21" s="115" customFormat="1" ht="18.75" customHeight="1">
      <c r="A30" s="113">
        <v>6</v>
      </c>
      <c r="B30" s="114" t="s">
        <v>134</v>
      </c>
      <c r="C30" s="105">
        <f>+SUM(D30:E30)</f>
        <v>20450694</v>
      </c>
      <c r="D30" s="105">
        <v>8244520</v>
      </c>
      <c r="E30" s="105">
        <v>12206174</v>
      </c>
      <c r="F30" s="105">
        <v>1684217</v>
      </c>
      <c r="G30" s="105">
        <v>0</v>
      </c>
      <c r="H30" s="105">
        <f>+I30+R30</f>
        <v>18766477</v>
      </c>
      <c r="I30" s="105">
        <f t="shared" si="5"/>
        <v>17620822</v>
      </c>
      <c r="J30" s="105">
        <v>3350076</v>
      </c>
      <c r="K30" s="105">
        <v>0</v>
      </c>
      <c r="L30" s="105">
        <v>0</v>
      </c>
      <c r="M30" s="105">
        <v>14270746</v>
      </c>
      <c r="N30" s="105">
        <v>0</v>
      </c>
      <c r="O30" s="105">
        <v>0</v>
      </c>
      <c r="P30" s="105">
        <v>0</v>
      </c>
      <c r="Q30" s="105">
        <v>0</v>
      </c>
      <c r="R30" s="105">
        <v>1145655</v>
      </c>
      <c r="S30" s="108">
        <f t="shared" si="9"/>
        <v>15416401</v>
      </c>
      <c r="T30" s="98">
        <f t="shared" si="2"/>
        <v>0.190120301992722</v>
      </c>
      <c r="U30" s="109">
        <v>677564</v>
      </c>
    </row>
    <row r="31" spans="1:21" s="112" customFormat="1" ht="18.75" customHeight="1">
      <c r="A31" s="110">
        <v>2</v>
      </c>
      <c r="B31" s="111" t="s">
        <v>84</v>
      </c>
      <c r="C31" s="102">
        <f aca="true" t="shared" si="10" ref="C31:R31">+SUM(C32:C35)</f>
        <v>21610641</v>
      </c>
      <c r="D31" s="102">
        <f t="shared" si="10"/>
        <v>20601106</v>
      </c>
      <c r="E31" s="102">
        <f t="shared" si="10"/>
        <v>1009535</v>
      </c>
      <c r="F31" s="102">
        <f t="shared" si="10"/>
        <v>6745</v>
      </c>
      <c r="G31" s="102">
        <f t="shared" si="10"/>
        <v>0</v>
      </c>
      <c r="H31" s="102">
        <f t="shared" si="10"/>
        <v>21603896</v>
      </c>
      <c r="I31" s="102">
        <f t="shared" si="10"/>
        <v>7100848</v>
      </c>
      <c r="J31" s="102">
        <f t="shared" si="10"/>
        <v>4013356</v>
      </c>
      <c r="K31" s="102">
        <f t="shared" si="10"/>
        <v>21181</v>
      </c>
      <c r="L31" s="102">
        <f t="shared" si="10"/>
        <v>0</v>
      </c>
      <c r="M31" s="102">
        <f t="shared" si="10"/>
        <v>2913424</v>
      </c>
      <c r="N31" s="102">
        <f t="shared" si="10"/>
        <v>0</v>
      </c>
      <c r="O31" s="102">
        <f t="shared" si="10"/>
        <v>0</v>
      </c>
      <c r="P31" s="102">
        <f t="shared" si="10"/>
        <v>0</v>
      </c>
      <c r="Q31" s="102">
        <f t="shared" si="10"/>
        <v>152887</v>
      </c>
      <c r="R31" s="102">
        <f t="shared" si="10"/>
        <v>14503048</v>
      </c>
      <c r="S31" s="117">
        <f t="shared" si="9"/>
        <v>17569359</v>
      </c>
      <c r="T31" s="98">
        <f t="shared" si="2"/>
        <v>0.5681767867725094</v>
      </c>
      <c r="U31" s="102">
        <f>+SUM(U32:U35)</f>
        <v>12784957</v>
      </c>
    </row>
    <row r="32" spans="1:21" s="115" customFormat="1" ht="18.75" customHeight="1">
      <c r="A32" s="113">
        <v>91</v>
      </c>
      <c r="B32" s="114" t="s">
        <v>135</v>
      </c>
      <c r="C32" s="105">
        <f>SUM(D32:E32)</f>
        <v>3508876</v>
      </c>
      <c r="D32" s="105">
        <v>3269675</v>
      </c>
      <c r="E32" s="105">
        <v>239201</v>
      </c>
      <c r="F32" s="105">
        <v>300</v>
      </c>
      <c r="G32" s="105">
        <v>0</v>
      </c>
      <c r="H32" s="105">
        <f>+I32+R32</f>
        <v>3508576</v>
      </c>
      <c r="I32" s="105">
        <f>+SUM(J32:Q32)</f>
        <v>1995031</v>
      </c>
      <c r="J32" s="105">
        <v>73478</v>
      </c>
      <c r="K32" s="105">
        <v>10000</v>
      </c>
      <c r="L32" s="105">
        <v>0</v>
      </c>
      <c r="M32" s="105">
        <v>1911553</v>
      </c>
      <c r="N32" s="105">
        <v>0</v>
      </c>
      <c r="O32" s="105">
        <v>0</v>
      </c>
      <c r="P32" s="105">
        <v>0</v>
      </c>
      <c r="Q32" s="105">
        <v>0</v>
      </c>
      <c r="R32" s="105">
        <v>1513545</v>
      </c>
      <c r="S32" s="108">
        <f t="shared" si="9"/>
        <v>3425098</v>
      </c>
      <c r="T32" s="98">
        <f t="shared" si="2"/>
        <v>0.04184295883121616</v>
      </c>
      <c r="U32" s="109">
        <v>506488</v>
      </c>
    </row>
    <row r="33" spans="1:21" s="115" customFormat="1" ht="18.75" customHeight="1">
      <c r="A33" s="113">
        <v>76</v>
      </c>
      <c r="B33" s="114" t="s">
        <v>119</v>
      </c>
      <c r="C33" s="105">
        <f>SUM(D33:E33)</f>
        <v>1131212</v>
      </c>
      <c r="D33" s="105">
        <v>963314</v>
      </c>
      <c r="E33" s="105">
        <v>167898</v>
      </c>
      <c r="F33" s="105">
        <v>0</v>
      </c>
      <c r="G33" s="105">
        <v>0</v>
      </c>
      <c r="H33" s="105">
        <f>+I33+R33</f>
        <v>1131212</v>
      </c>
      <c r="I33" s="105">
        <f>+SUM(J33:Q33)</f>
        <v>599888</v>
      </c>
      <c r="J33" s="105">
        <v>134612</v>
      </c>
      <c r="K33" s="105">
        <v>0</v>
      </c>
      <c r="L33" s="105">
        <v>0</v>
      </c>
      <c r="M33" s="105">
        <v>312389</v>
      </c>
      <c r="N33" s="105">
        <v>0</v>
      </c>
      <c r="O33" s="105">
        <v>0</v>
      </c>
      <c r="P33" s="105">
        <v>0</v>
      </c>
      <c r="Q33" s="105">
        <v>152887</v>
      </c>
      <c r="R33" s="105">
        <v>531324</v>
      </c>
      <c r="S33" s="108">
        <f t="shared" si="9"/>
        <v>996600</v>
      </c>
      <c r="T33" s="98">
        <f t="shared" si="2"/>
        <v>0.224395220441149</v>
      </c>
      <c r="U33" s="109">
        <v>341151</v>
      </c>
    </row>
    <row r="34" spans="1:21" s="115" customFormat="1" ht="18.75" customHeight="1">
      <c r="A34" s="113">
        <v>62</v>
      </c>
      <c r="B34" s="114" t="s">
        <v>86</v>
      </c>
      <c r="C34" s="105">
        <f>SUM(D34:E34)</f>
        <v>1136649</v>
      </c>
      <c r="D34" s="105">
        <v>746887</v>
      </c>
      <c r="E34" s="105">
        <v>389762</v>
      </c>
      <c r="F34" s="105">
        <v>6445</v>
      </c>
      <c r="G34" s="105">
        <v>0</v>
      </c>
      <c r="H34" s="105">
        <f>+I34+R34</f>
        <v>1130204</v>
      </c>
      <c r="I34" s="105">
        <f>+SUM(J34:Q34)</f>
        <v>560898</v>
      </c>
      <c r="J34" s="105">
        <v>94767</v>
      </c>
      <c r="K34" s="105">
        <v>575</v>
      </c>
      <c r="L34" s="105">
        <v>0</v>
      </c>
      <c r="M34" s="105">
        <v>465556</v>
      </c>
      <c r="N34" s="105">
        <v>0</v>
      </c>
      <c r="O34" s="105">
        <v>0</v>
      </c>
      <c r="P34" s="105">
        <v>0</v>
      </c>
      <c r="Q34" s="105">
        <v>0</v>
      </c>
      <c r="R34" s="105">
        <v>569306</v>
      </c>
      <c r="S34" s="108">
        <f t="shared" si="9"/>
        <v>1034862</v>
      </c>
      <c r="T34" s="98">
        <f t="shared" si="2"/>
        <v>0.16998099476197098</v>
      </c>
      <c r="U34" s="109">
        <v>164538</v>
      </c>
    </row>
    <row r="35" spans="1:21" s="115" customFormat="1" ht="18.75" customHeight="1">
      <c r="A35" s="113">
        <v>57</v>
      </c>
      <c r="B35" s="114" t="s">
        <v>126</v>
      </c>
      <c r="C35" s="105">
        <f>SUM(D35:E35)</f>
        <v>15833904</v>
      </c>
      <c r="D35" s="105">
        <v>15621230</v>
      </c>
      <c r="E35" s="105">
        <v>212674</v>
      </c>
      <c r="F35" s="105">
        <v>0</v>
      </c>
      <c r="G35" s="105">
        <v>0</v>
      </c>
      <c r="H35" s="105">
        <f>+I35+R35</f>
        <v>15833904</v>
      </c>
      <c r="I35" s="105">
        <f>+SUM(J35:Q35)</f>
        <v>3945031</v>
      </c>
      <c r="J35" s="105">
        <v>3710499</v>
      </c>
      <c r="K35" s="105">
        <v>10606</v>
      </c>
      <c r="L35" s="105">
        <v>0</v>
      </c>
      <c r="M35" s="105">
        <v>223926</v>
      </c>
      <c r="N35" s="105">
        <v>0</v>
      </c>
      <c r="O35" s="105">
        <v>0</v>
      </c>
      <c r="P35" s="105">
        <v>0</v>
      </c>
      <c r="Q35" s="105">
        <v>0</v>
      </c>
      <c r="R35" s="105">
        <v>11888873</v>
      </c>
      <c r="S35" s="108">
        <f t="shared" si="9"/>
        <v>12112799</v>
      </c>
      <c r="T35" s="98">
        <f t="shared" si="2"/>
        <v>0.9432384688485338</v>
      </c>
      <c r="U35" s="109">
        <v>11772780</v>
      </c>
    </row>
    <row r="36" spans="1:21" s="112" customFormat="1" ht="18.75" customHeight="1">
      <c r="A36" s="110">
        <v>3</v>
      </c>
      <c r="B36" s="111" t="s">
        <v>87</v>
      </c>
      <c r="C36" s="118">
        <f>+SUM(C37:C39)</f>
        <v>125616741</v>
      </c>
      <c r="D36" s="118">
        <f aca="true" t="shared" si="11" ref="D36:U36">+SUM(D37:D39)</f>
        <v>122628873</v>
      </c>
      <c r="E36" s="118">
        <f t="shared" si="11"/>
        <v>2987868</v>
      </c>
      <c r="F36" s="118">
        <f t="shared" si="11"/>
        <v>107265</v>
      </c>
      <c r="G36" s="118">
        <f t="shared" si="11"/>
        <v>0</v>
      </c>
      <c r="H36" s="118">
        <f t="shared" si="11"/>
        <v>125509476</v>
      </c>
      <c r="I36" s="118">
        <f t="shared" si="11"/>
        <v>7284377</v>
      </c>
      <c r="J36" s="118">
        <f t="shared" si="11"/>
        <v>1379190</v>
      </c>
      <c r="K36" s="118">
        <f t="shared" si="11"/>
        <v>44272</v>
      </c>
      <c r="L36" s="118">
        <f t="shared" si="11"/>
        <v>2000</v>
      </c>
      <c r="M36" s="118">
        <f t="shared" si="11"/>
        <v>5858915</v>
      </c>
      <c r="N36" s="118">
        <f t="shared" si="11"/>
        <v>0</v>
      </c>
      <c r="O36" s="118">
        <f t="shared" si="11"/>
        <v>0</v>
      </c>
      <c r="P36" s="118">
        <f t="shared" si="11"/>
        <v>0</v>
      </c>
      <c r="Q36" s="118">
        <f t="shared" si="11"/>
        <v>0</v>
      </c>
      <c r="R36" s="118">
        <f t="shared" si="11"/>
        <v>118225099</v>
      </c>
      <c r="S36" s="118">
        <f t="shared" si="11"/>
        <v>124084014</v>
      </c>
      <c r="T36" s="98">
        <f t="shared" si="2"/>
        <v>0.1956875653195874</v>
      </c>
      <c r="U36" s="118">
        <f t="shared" si="11"/>
        <v>140386</v>
      </c>
    </row>
    <row r="37" spans="1:21" s="115" customFormat="1" ht="18.75" customHeight="1">
      <c r="A37" s="113">
        <v>1</v>
      </c>
      <c r="B37" s="114" t="s">
        <v>90</v>
      </c>
      <c r="C37" s="105">
        <f>+SUM(D37:E37)</f>
        <v>6322982</v>
      </c>
      <c r="D37" s="105">
        <v>4192010</v>
      </c>
      <c r="E37" s="105">
        <v>2130972</v>
      </c>
      <c r="F37" s="105">
        <v>44365</v>
      </c>
      <c r="G37" s="105">
        <v>0</v>
      </c>
      <c r="H37" s="105">
        <f t="shared" si="4"/>
        <v>6278617</v>
      </c>
      <c r="I37" s="105">
        <f t="shared" si="5"/>
        <v>5344365</v>
      </c>
      <c r="J37" s="105">
        <v>572464</v>
      </c>
      <c r="K37" s="105">
        <v>6840</v>
      </c>
      <c r="L37" s="105">
        <v>0</v>
      </c>
      <c r="M37" s="105">
        <v>4765061</v>
      </c>
      <c r="N37" s="119">
        <v>0</v>
      </c>
      <c r="O37" s="105">
        <v>0</v>
      </c>
      <c r="P37" s="105">
        <v>0</v>
      </c>
      <c r="Q37" s="105">
        <v>0</v>
      </c>
      <c r="R37" s="105">
        <v>934252</v>
      </c>
      <c r="S37" s="108">
        <f aca="true" t="shared" si="12" ref="S37:S53">+SUM(M37:R37)</f>
        <v>5699313</v>
      </c>
      <c r="T37" s="98">
        <f t="shared" si="2"/>
        <v>0.10839529111503425</v>
      </c>
      <c r="U37" s="116">
        <v>55612</v>
      </c>
    </row>
    <row r="38" spans="1:21" s="115" customFormat="1" ht="18.75" customHeight="1">
      <c r="A38" s="113">
        <v>2</v>
      </c>
      <c r="B38" s="114" t="s">
        <v>89</v>
      </c>
      <c r="C38" s="105">
        <f>+SUM(D38:E38)</f>
        <v>117597166</v>
      </c>
      <c r="D38" s="105">
        <v>117431973</v>
      </c>
      <c r="E38" s="105">
        <v>165193</v>
      </c>
      <c r="F38" s="105">
        <v>0</v>
      </c>
      <c r="G38" s="105">
        <v>0</v>
      </c>
      <c r="H38" s="105">
        <f t="shared" si="4"/>
        <v>117597166</v>
      </c>
      <c r="I38" s="105">
        <f t="shared" si="5"/>
        <v>895100</v>
      </c>
      <c r="J38" s="105">
        <v>564720</v>
      </c>
      <c r="K38" s="105">
        <v>22111</v>
      </c>
      <c r="L38" s="105">
        <v>2000</v>
      </c>
      <c r="M38" s="105">
        <v>306269</v>
      </c>
      <c r="N38" s="119">
        <v>0</v>
      </c>
      <c r="O38" s="105">
        <v>0</v>
      </c>
      <c r="P38" s="105">
        <v>0</v>
      </c>
      <c r="Q38" s="105">
        <v>0</v>
      </c>
      <c r="R38" s="105">
        <v>116702066</v>
      </c>
      <c r="S38" s="108">
        <f t="shared" si="12"/>
        <v>117008335</v>
      </c>
      <c r="T38" s="98">
        <f t="shared" si="2"/>
        <v>0.6578382303653223</v>
      </c>
      <c r="U38" s="116">
        <v>62973</v>
      </c>
    </row>
    <row r="39" spans="1:21" s="115" customFormat="1" ht="18.75" customHeight="1">
      <c r="A39" s="113">
        <v>3</v>
      </c>
      <c r="B39" s="114" t="s">
        <v>88</v>
      </c>
      <c r="C39" s="105">
        <f>+SUM(D39:E39)</f>
        <v>1696593</v>
      </c>
      <c r="D39" s="105">
        <v>1004890</v>
      </c>
      <c r="E39" s="105">
        <v>691703</v>
      </c>
      <c r="F39" s="105">
        <v>62900</v>
      </c>
      <c r="G39" s="105">
        <v>0</v>
      </c>
      <c r="H39" s="105">
        <f t="shared" si="4"/>
        <v>1633693</v>
      </c>
      <c r="I39" s="105">
        <f t="shared" si="5"/>
        <v>1044912</v>
      </c>
      <c r="J39" s="105">
        <v>242006</v>
      </c>
      <c r="K39" s="105">
        <v>15321</v>
      </c>
      <c r="L39" s="105">
        <v>0</v>
      </c>
      <c r="M39" s="105">
        <v>787585</v>
      </c>
      <c r="N39" s="119">
        <v>0</v>
      </c>
      <c r="O39" s="105">
        <v>0</v>
      </c>
      <c r="P39" s="105">
        <v>0</v>
      </c>
      <c r="Q39" s="105">
        <v>0</v>
      </c>
      <c r="R39" s="105">
        <v>588781</v>
      </c>
      <c r="S39" s="108">
        <f t="shared" si="12"/>
        <v>1376366</v>
      </c>
      <c r="T39" s="98">
        <f t="shared" si="2"/>
        <v>0.24626667126035495</v>
      </c>
      <c r="U39" s="116">
        <v>21801</v>
      </c>
    </row>
    <row r="40" spans="1:21" s="112" customFormat="1" ht="18.75" customHeight="1">
      <c r="A40" s="110">
        <v>4</v>
      </c>
      <c r="B40" s="111" t="s">
        <v>91</v>
      </c>
      <c r="C40" s="102">
        <f>SUM(C41:C45)</f>
        <v>77309903</v>
      </c>
      <c r="D40" s="102">
        <f aca="true" t="shared" si="13" ref="D40:R40">+SUM(D41:D45)</f>
        <v>65130142</v>
      </c>
      <c r="E40" s="102">
        <f>+SUM(E41:E45)</f>
        <v>12179761</v>
      </c>
      <c r="F40" s="102">
        <f t="shared" si="13"/>
        <v>0</v>
      </c>
      <c r="G40" s="102">
        <f t="shared" si="13"/>
        <v>0</v>
      </c>
      <c r="H40" s="102">
        <f t="shared" si="13"/>
        <v>77309903</v>
      </c>
      <c r="I40" s="102">
        <f t="shared" si="13"/>
        <v>29294687</v>
      </c>
      <c r="J40" s="102">
        <f>SUM(J41:J45)</f>
        <v>6432202</v>
      </c>
      <c r="K40" s="102">
        <f>SUM(K41:K45)</f>
        <v>140016</v>
      </c>
      <c r="L40" s="102">
        <f t="shared" si="13"/>
        <v>0</v>
      </c>
      <c r="M40" s="102">
        <f t="shared" si="13"/>
        <v>22295433</v>
      </c>
      <c r="N40" s="102">
        <f t="shared" si="13"/>
        <v>419036</v>
      </c>
      <c r="O40" s="102">
        <f t="shared" si="13"/>
        <v>0</v>
      </c>
      <c r="P40" s="102">
        <f t="shared" si="13"/>
        <v>0</v>
      </c>
      <c r="Q40" s="102">
        <f t="shared" si="13"/>
        <v>8000</v>
      </c>
      <c r="R40" s="102">
        <f t="shared" si="13"/>
        <v>48015216</v>
      </c>
      <c r="S40" s="117">
        <f t="shared" si="12"/>
        <v>70737685</v>
      </c>
      <c r="T40" s="98">
        <f t="shared" si="2"/>
        <v>0.22434846291411134</v>
      </c>
      <c r="U40" s="102">
        <f>+SUM(U41:U45)</f>
        <v>5964630</v>
      </c>
    </row>
    <row r="41" spans="1:21" s="115" customFormat="1" ht="18.75" customHeight="1">
      <c r="A41" s="113">
        <v>1</v>
      </c>
      <c r="B41" s="114" t="s">
        <v>128</v>
      </c>
      <c r="C41" s="105">
        <f>+SUM(D41:E41)</f>
        <v>58012706</v>
      </c>
      <c r="D41" s="105">
        <v>50355692</v>
      </c>
      <c r="E41" s="105">
        <v>7657014</v>
      </c>
      <c r="F41" s="105">
        <v>0</v>
      </c>
      <c r="G41" s="105">
        <v>0</v>
      </c>
      <c r="H41" s="105">
        <f t="shared" si="4"/>
        <v>58012706</v>
      </c>
      <c r="I41" s="105">
        <f t="shared" si="5"/>
        <v>19767117</v>
      </c>
      <c r="J41" s="105">
        <v>4751449</v>
      </c>
      <c r="K41" s="105">
        <v>0</v>
      </c>
      <c r="L41" s="105">
        <v>0</v>
      </c>
      <c r="M41" s="105">
        <v>15015668</v>
      </c>
      <c r="N41" s="105">
        <v>0</v>
      </c>
      <c r="O41" s="105">
        <v>0</v>
      </c>
      <c r="P41" s="105">
        <v>0</v>
      </c>
      <c r="Q41" s="105">
        <v>0</v>
      </c>
      <c r="R41" s="105">
        <v>38245589</v>
      </c>
      <c r="S41" s="108">
        <f t="shared" si="12"/>
        <v>53261257</v>
      </c>
      <c r="T41" s="98">
        <f t="shared" si="2"/>
        <v>0.24037137029137837</v>
      </c>
      <c r="U41" s="109">
        <v>755837</v>
      </c>
    </row>
    <row r="42" spans="1:21" s="115" customFormat="1" ht="18.75" customHeight="1">
      <c r="A42" s="113">
        <v>2</v>
      </c>
      <c r="B42" s="114" t="s">
        <v>94</v>
      </c>
      <c r="C42" s="105">
        <f>+SUM(D42:E42)</f>
        <v>759956</v>
      </c>
      <c r="D42" s="105">
        <v>652743</v>
      </c>
      <c r="E42" s="105">
        <v>107213</v>
      </c>
      <c r="F42" s="105">
        <v>0</v>
      </c>
      <c r="G42" s="105">
        <v>0</v>
      </c>
      <c r="H42" s="105">
        <f t="shared" si="4"/>
        <v>759956</v>
      </c>
      <c r="I42" s="105">
        <f t="shared" si="5"/>
        <v>439269</v>
      </c>
      <c r="J42" s="105">
        <v>51195</v>
      </c>
      <c r="K42" s="105">
        <v>0</v>
      </c>
      <c r="L42" s="105">
        <v>0</v>
      </c>
      <c r="M42" s="105">
        <v>388074</v>
      </c>
      <c r="N42" s="105">
        <v>0</v>
      </c>
      <c r="O42" s="105">
        <v>0</v>
      </c>
      <c r="P42" s="105">
        <v>0</v>
      </c>
      <c r="Q42" s="105">
        <v>0</v>
      </c>
      <c r="R42" s="105">
        <v>320687</v>
      </c>
      <c r="S42" s="108">
        <f t="shared" si="12"/>
        <v>708761</v>
      </c>
      <c r="T42" s="98">
        <f t="shared" si="2"/>
        <v>0.11654589784391796</v>
      </c>
      <c r="U42" s="109">
        <v>116100</v>
      </c>
    </row>
    <row r="43" spans="1:21" s="115" customFormat="1" ht="18.75" customHeight="1">
      <c r="A43" s="113">
        <v>3</v>
      </c>
      <c r="B43" s="114" t="s">
        <v>92</v>
      </c>
      <c r="C43" s="105">
        <f>+SUM(D43:E43)</f>
        <v>10776151</v>
      </c>
      <c r="D43" s="105">
        <v>8150459</v>
      </c>
      <c r="E43" s="105">
        <v>2625692</v>
      </c>
      <c r="F43" s="105">
        <v>0</v>
      </c>
      <c r="G43" s="105">
        <v>0</v>
      </c>
      <c r="H43" s="105">
        <f t="shared" si="4"/>
        <v>10776151</v>
      </c>
      <c r="I43" s="105">
        <f t="shared" si="5"/>
        <v>4131112</v>
      </c>
      <c r="J43" s="105">
        <v>1078147</v>
      </c>
      <c r="K43" s="105">
        <v>140016</v>
      </c>
      <c r="L43" s="105">
        <v>0</v>
      </c>
      <c r="M43" s="105">
        <v>2912949</v>
      </c>
      <c r="N43" s="105">
        <v>0</v>
      </c>
      <c r="O43" s="105">
        <v>0</v>
      </c>
      <c r="P43" s="105">
        <v>0</v>
      </c>
      <c r="Q43" s="105">
        <v>0</v>
      </c>
      <c r="R43" s="105">
        <v>6645039</v>
      </c>
      <c r="S43" s="108">
        <f t="shared" si="12"/>
        <v>9557988</v>
      </c>
      <c r="T43" s="98">
        <f t="shared" si="2"/>
        <v>0.29487532654646015</v>
      </c>
      <c r="U43" s="109">
        <v>4750163</v>
      </c>
    </row>
    <row r="44" spans="1:21" s="115" customFormat="1" ht="18.75" customHeight="1">
      <c r="A44" s="113">
        <v>4</v>
      </c>
      <c r="B44" s="114" t="s">
        <v>95</v>
      </c>
      <c r="C44" s="105">
        <f>+SUM(D44:E44)</f>
        <v>7761090</v>
      </c>
      <c r="D44" s="105">
        <v>5971248</v>
      </c>
      <c r="E44" s="105">
        <v>1789842</v>
      </c>
      <c r="F44" s="105">
        <v>0</v>
      </c>
      <c r="G44" s="105">
        <v>0</v>
      </c>
      <c r="H44" s="105">
        <f t="shared" si="4"/>
        <v>7761090</v>
      </c>
      <c r="I44" s="105">
        <f t="shared" si="5"/>
        <v>4957189</v>
      </c>
      <c r="J44" s="105">
        <v>551411</v>
      </c>
      <c r="K44" s="105">
        <v>0</v>
      </c>
      <c r="L44" s="105">
        <v>0</v>
      </c>
      <c r="M44" s="105">
        <v>3978742</v>
      </c>
      <c r="N44" s="105">
        <v>419036</v>
      </c>
      <c r="O44" s="105">
        <v>0</v>
      </c>
      <c r="P44" s="105">
        <v>0</v>
      </c>
      <c r="Q44" s="105">
        <v>8000</v>
      </c>
      <c r="R44" s="105">
        <v>2803901</v>
      </c>
      <c r="S44" s="108">
        <f t="shared" si="12"/>
        <v>7209679</v>
      </c>
      <c r="T44" s="98">
        <f t="shared" si="2"/>
        <v>0.11123461300345822</v>
      </c>
      <c r="U44" s="109">
        <v>342530</v>
      </c>
    </row>
    <row r="45" spans="1:21" s="115" customFormat="1" ht="18.75" customHeight="1">
      <c r="A45" s="113">
        <v>5</v>
      </c>
      <c r="B45" s="114" t="s">
        <v>136</v>
      </c>
      <c r="C45" s="105">
        <f>+SUM(D45:E45)</f>
        <v>0</v>
      </c>
      <c r="D45" s="105"/>
      <c r="E45" s="105"/>
      <c r="F45" s="105"/>
      <c r="G45" s="105"/>
      <c r="H45" s="105">
        <f t="shared" si="4"/>
        <v>0</v>
      </c>
      <c r="I45" s="105">
        <f t="shared" si="5"/>
        <v>0</v>
      </c>
      <c r="J45" s="105"/>
      <c r="K45" s="105"/>
      <c r="L45" s="105"/>
      <c r="M45" s="105"/>
      <c r="N45" s="105"/>
      <c r="O45" s="105"/>
      <c r="P45" s="105"/>
      <c r="Q45" s="105"/>
      <c r="R45" s="105"/>
      <c r="S45" s="108">
        <f t="shared" si="12"/>
        <v>0</v>
      </c>
      <c r="T45" s="98" t="e">
        <f t="shared" si="2"/>
        <v>#DIV/0!</v>
      </c>
      <c r="U45" s="109"/>
    </row>
    <row r="46" spans="1:21" s="112" customFormat="1" ht="18.75" customHeight="1">
      <c r="A46" s="110">
        <v>5</v>
      </c>
      <c r="B46" s="111" t="s">
        <v>96</v>
      </c>
      <c r="C46" s="102">
        <f aca="true" t="shared" si="14" ref="C46:R46">+SUM(C47:C51)</f>
        <v>54665105</v>
      </c>
      <c r="D46" s="102">
        <f t="shared" si="14"/>
        <v>19941729</v>
      </c>
      <c r="E46" s="102">
        <f t="shared" si="14"/>
        <v>34723376</v>
      </c>
      <c r="F46" s="102">
        <f t="shared" si="14"/>
        <v>33179750</v>
      </c>
      <c r="G46" s="102">
        <f t="shared" si="14"/>
        <v>0</v>
      </c>
      <c r="H46" s="102">
        <f t="shared" si="14"/>
        <v>21485355</v>
      </c>
      <c r="I46" s="102">
        <f t="shared" si="14"/>
        <v>5838200</v>
      </c>
      <c r="J46" s="102">
        <f t="shared" si="14"/>
        <v>700510</v>
      </c>
      <c r="K46" s="102">
        <f t="shared" si="14"/>
        <v>74600</v>
      </c>
      <c r="L46" s="102">
        <f t="shared" si="14"/>
        <v>3250</v>
      </c>
      <c r="M46" s="102">
        <f t="shared" si="14"/>
        <v>5059840</v>
      </c>
      <c r="N46" s="102">
        <f t="shared" si="14"/>
        <v>0</v>
      </c>
      <c r="O46" s="102">
        <f t="shared" si="14"/>
        <v>0</v>
      </c>
      <c r="P46" s="102">
        <f t="shared" si="14"/>
        <v>0</v>
      </c>
      <c r="Q46" s="102">
        <f t="shared" si="14"/>
        <v>0</v>
      </c>
      <c r="R46" s="102">
        <f t="shared" si="14"/>
        <v>15647155</v>
      </c>
      <c r="S46" s="117">
        <f t="shared" si="12"/>
        <v>20706995</v>
      </c>
      <c r="T46" s="98">
        <f t="shared" si="2"/>
        <v>0.13332191428865062</v>
      </c>
      <c r="U46" s="102">
        <f>+SUM(U47:U51)</f>
        <v>10744092</v>
      </c>
    </row>
    <row r="47" spans="1:21" s="115" customFormat="1" ht="18.75" customHeight="1">
      <c r="A47" s="113" t="s">
        <v>25</v>
      </c>
      <c r="B47" s="114" t="s">
        <v>120</v>
      </c>
      <c r="C47" s="105">
        <f>+SUM(D47:E47)</f>
        <v>1375999</v>
      </c>
      <c r="D47" s="105">
        <v>1107034</v>
      </c>
      <c r="E47" s="105">
        <v>268965</v>
      </c>
      <c r="F47" s="105">
        <v>0</v>
      </c>
      <c r="G47" s="105"/>
      <c r="H47" s="105">
        <f t="shared" si="4"/>
        <v>1375999</v>
      </c>
      <c r="I47" s="105">
        <f t="shared" si="5"/>
        <v>423231</v>
      </c>
      <c r="J47" s="105">
        <v>132963</v>
      </c>
      <c r="K47" s="105">
        <v>0</v>
      </c>
      <c r="L47" s="105">
        <v>0</v>
      </c>
      <c r="M47" s="105">
        <v>290268</v>
      </c>
      <c r="N47" s="105">
        <v>0</v>
      </c>
      <c r="O47" s="105">
        <v>0</v>
      </c>
      <c r="P47" s="105">
        <v>0</v>
      </c>
      <c r="Q47" s="105">
        <v>0</v>
      </c>
      <c r="R47" s="105">
        <v>952768</v>
      </c>
      <c r="S47" s="108">
        <f t="shared" si="12"/>
        <v>1243036</v>
      </c>
      <c r="T47" s="98">
        <f t="shared" si="2"/>
        <v>0.31416176981364785</v>
      </c>
      <c r="U47" s="109">
        <v>675262</v>
      </c>
    </row>
    <row r="48" spans="1:21" s="115" customFormat="1" ht="18.75" customHeight="1">
      <c r="A48" s="113" t="s">
        <v>26</v>
      </c>
      <c r="B48" s="114" t="s">
        <v>121</v>
      </c>
      <c r="C48" s="105">
        <f>+SUM(D48:E48)</f>
        <v>1175412</v>
      </c>
      <c r="D48" s="105">
        <v>0</v>
      </c>
      <c r="E48" s="105">
        <v>1175412</v>
      </c>
      <c r="F48" s="105">
        <v>31603</v>
      </c>
      <c r="G48" s="105"/>
      <c r="H48" s="105">
        <f t="shared" si="4"/>
        <v>1143809</v>
      </c>
      <c r="I48" s="105">
        <f t="shared" si="5"/>
        <v>1143809</v>
      </c>
      <c r="J48" s="105">
        <v>143820</v>
      </c>
      <c r="K48" s="105">
        <v>0</v>
      </c>
      <c r="L48" s="105">
        <v>0</v>
      </c>
      <c r="M48" s="105">
        <v>999989</v>
      </c>
      <c r="N48" s="105">
        <v>0</v>
      </c>
      <c r="O48" s="105">
        <v>0</v>
      </c>
      <c r="P48" s="105">
        <v>0</v>
      </c>
      <c r="Q48" s="105">
        <v>0</v>
      </c>
      <c r="R48" s="105">
        <v>0</v>
      </c>
      <c r="S48" s="108">
        <f t="shared" si="12"/>
        <v>999989</v>
      </c>
      <c r="T48" s="98">
        <f t="shared" si="2"/>
        <v>0.12573777614968934</v>
      </c>
      <c r="U48" s="109"/>
    </row>
    <row r="49" spans="1:21" s="115" customFormat="1" ht="18.75" customHeight="1">
      <c r="A49" s="113" t="s">
        <v>27</v>
      </c>
      <c r="B49" s="114" t="s">
        <v>122</v>
      </c>
      <c r="C49" s="105">
        <f>+SUM(D49:E49)</f>
        <v>9333167</v>
      </c>
      <c r="D49" s="105">
        <v>8562038</v>
      </c>
      <c r="E49" s="105">
        <v>771129</v>
      </c>
      <c r="F49" s="105">
        <v>30830</v>
      </c>
      <c r="G49" s="105"/>
      <c r="H49" s="105">
        <f t="shared" si="4"/>
        <v>9302337</v>
      </c>
      <c r="I49" s="105">
        <f t="shared" si="5"/>
        <v>1045839</v>
      </c>
      <c r="J49" s="105">
        <v>121651</v>
      </c>
      <c r="K49" s="105">
        <v>5000</v>
      </c>
      <c r="L49" s="105">
        <v>0</v>
      </c>
      <c r="M49" s="105">
        <v>919188</v>
      </c>
      <c r="N49" s="105">
        <v>0</v>
      </c>
      <c r="O49" s="105">
        <v>0</v>
      </c>
      <c r="P49" s="105">
        <v>0</v>
      </c>
      <c r="Q49" s="105">
        <v>0</v>
      </c>
      <c r="R49" s="105">
        <v>8256498</v>
      </c>
      <c r="S49" s="108">
        <f t="shared" si="12"/>
        <v>9175686</v>
      </c>
      <c r="T49" s="98">
        <f t="shared" si="2"/>
        <v>0.12109990161009486</v>
      </c>
      <c r="U49" s="109">
        <v>8781379</v>
      </c>
    </row>
    <row r="50" spans="1:21" s="115" customFormat="1" ht="18.75" customHeight="1">
      <c r="A50" s="113" t="s">
        <v>34</v>
      </c>
      <c r="B50" s="114" t="s">
        <v>123</v>
      </c>
      <c r="C50" s="105">
        <f>+SUM(D50:E50)</f>
        <v>1066377</v>
      </c>
      <c r="D50" s="105">
        <v>708019</v>
      </c>
      <c r="E50" s="105">
        <v>358358</v>
      </c>
      <c r="F50" s="105">
        <v>0</v>
      </c>
      <c r="G50" s="105"/>
      <c r="H50" s="105">
        <f t="shared" si="4"/>
        <v>1066377</v>
      </c>
      <c r="I50" s="105">
        <f t="shared" si="5"/>
        <v>395710</v>
      </c>
      <c r="J50" s="105">
        <v>84232</v>
      </c>
      <c r="K50" s="105">
        <v>50000</v>
      </c>
      <c r="L50" s="105">
        <v>0</v>
      </c>
      <c r="M50" s="105">
        <v>261478</v>
      </c>
      <c r="N50" s="105">
        <v>0</v>
      </c>
      <c r="O50" s="105">
        <v>0</v>
      </c>
      <c r="P50" s="105">
        <v>0</v>
      </c>
      <c r="Q50" s="105">
        <v>0</v>
      </c>
      <c r="R50" s="105">
        <v>670667</v>
      </c>
      <c r="S50" s="108">
        <f t="shared" si="12"/>
        <v>932145</v>
      </c>
      <c r="T50" s="98">
        <f t="shared" si="2"/>
        <v>0.3392181142756059</v>
      </c>
      <c r="U50" s="109">
        <v>316378</v>
      </c>
    </row>
    <row r="51" spans="1:21" s="115" customFormat="1" ht="18.75" customHeight="1">
      <c r="A51" s="113" t="s">
        <v>36</v>
      </c>
      <c r="B51" s="114" t="s">
        <v>124</v>
      </c>
      <c r="C51" s="105">
        <f>+SUM(D51:E51)</f>
        <v>41714150</v>
      </c>
      <c r="D51" s="105">
        <v>9564638</v>
      </c>
      <c r="E51" s="105">
        <v>32149512</v>
      </c>
      <c r="F51" s="105">
        <v>33117317</v>
      </c>
      <c r="G51" s="105"/>
      <c r="H51" s="105">
        <f>+I51+R51</f>
        <v>8596833</v>
      </c>
      <c r="I51" s="105">
        <f>+SUM(J51:Q51)</f>
        <v>2829611</v>
      </c>
      <c r="J51" s="105">
        <v>217844</v>
      </c>
      <c r="K51" s="105">
        <v>19600</v>
      </c>
      <c r="L51" s="105">
        <v>3250</v>
      </c>
      <c r="M51" s="105">
        <v>2588917</v>
      </c>
      <c r="N51" s="105">
        <v>0</v>
      </c>
      <c r="O51" s="105">
        <v>0</v>
      </c>
      <c r="P51" s="105">
        <v>0</v>
      </c>
      <c r="Q51" s="105">
        <v>0</v>
      </c>
      <c r="R51" s="105">
        <v>5767222</v>
      </c>
      <c r="S51" s="108">
        <f t="shared" si="12"/>
        <v>8356139</v>
      </c>
      <c r="T51" s="98">
        <f t="shared" si="2"/>
        <v>0.08506257573920938</v>
      </c>
      <c r="U51" s="109">
        <v>971073</v>
      </c>
    </row>
    <row r="52" spans="1:21" s="112" customFormat="1" ht="18.75" customHeight="1">
      <c r="A52" s="110">
        <v>6</v>
      </c>
      <c r="B52" s="111" t="s">
        <v>97</v>
      </c>
      <c r="C52" s="102">
        <f>+SUM(C53:C56)</f>
        <v>50292216</v>
      </c>
      <c r="D52" s="102">
        <f aca="true" t="shared" si="15" ref="D52:R52">+SUM(D53:D56)</f>
        <v>10016664</v>
      </c>
      <c r="E52" s="102">
        <f t="shared" si="15"/>
        <v>40275552</v>
      </c>
      <c r="F52" s="102">
        <f t="shared" si="15"/>
        <v>0</v>
      </c>
      <c r="G52" s="102">
        <f t="shared" si="15"/>
        <v>0</v>
      </c>
      <c r="H52" s="102">
        <f t="shared" si="15"/>
        <v>50292216</v>
      </c>
      <c r="I52" s="102">
        <f t="shared" si="15"/>
        <v>46172518</v>
      </c>
      <c r="J52" s="102">
        <f t="shared" si="15"/>
        <v>4984345</v>
      </c>
      <c r="K52" s="102">
        <f t="shared" si="15"/>
        <v>0</v>
      </c>
      <c r="L52" s="102">
        <f t="shared" si="15"/>
        <v>0</v>
      </c>
      <c r="M52" s="102">
        <f t="shared" si="15"/>
        <v>41185923</v>
      </c>
      <c r="N52" s="102">
        <f t="shared" si="15"/>
        <v>0</v>
      </c>
      <c r="O52" s="102">
        <f t="shared" si="15"/>
        <v>2250</v>
      </c>
      <c r="P52" s="102">
        <f t="shared" si="15"/>
        <v>0</v>
      </c>
      <c r="Q52" s="102">
        <f t="shared" si="15"/>
        <v>0</v>
      </c>
      <c r="R52" s="102">
        <f t="shared" si="15"/>
        <v>4119698</v>
      </c>
      <c r="S52" s="117">
        <f t="shared" si="12"/>
        <v>45307871</v>
      </c>
      <c r="T52" s="98">
        <f t="shared" si="2"/>
        <v>0.10795046958452645</v>
      </c>
      <c r="U52" s="102">
        <f>+SUM(U53:U56)</f>
        <v>1778743</v>
      </c>
    </row>
    <row r="53" spans="1:21" s="115" customFormat="1" ht="18.75" customHeight="1">
      <c r="A53" s="113" t="s">
        <v>25</v>
      </c>
      <c r="B53" s="114" t="s">
        <v>98</v>
      </c>
      <c r="C53" s="105">
        <f>+SUM(D53:E53)</f>
        <v>6617502</v>
      </c>
      <c r="D53" s="105">
        <v>2746058</v>
      </c>
      <c r="E53" s="105">
        <v>3871444</v>
      </c>
      <c r="F53" s="105">
        <v>0</v>
      </c>
      <c r="G53" s="105">
        <v>0</v>
      </c>
      <c r="H53" s="105">
        <f t="shared" si="4"/>
        <v>6617502</v>
      </c>
      <c r="I53" s="105">
        <f t="shared" si="5"/>
        <v>5734102</v>
      </c>
      <c r="J53" s="105">
        <v>1265850</v>
      </c>
      <c r="K53" s="105">
        <v>0</v>
      </c>
      <c r="L53" s="105">
        <v>0</v>
      </c>
      <c r="M53" s="105">
        <v>4468252</v>
      </c>
      <c r="N53" s="105">
        <v>0</v>
      </c>
      <c r="O53" s="105">
        <v>0</v>
      </c>
      <c r="P53" s="105">
        <v>0</v>
      </c>
      <c r="Q53" s="105">
        <v>0</v>
      </c>
      <c r="R53" s="105">
        <v>883400</v>
      </c>
      <c r="S53" s="108">
        <f t="shared" si="12"/>
        <v>5351652</v>
      </c>
      <c r="T53" s="98">
        <f t="shared" si="2"/>
        <v>0.22075819369798444</v>
      </c>
      <c r="U53" s="109">
        <v>396823</v>
      </c>
    </row>
    <row r="54" spans="1:21" s="115" customFormat="1" ht="18.75" customHeight="1">
      <c r="A54" s="113" t="s">
        <v>26</v>
      </c>
      <c r="B54" s="114" t="s">
        <v>125</v>
      </c>
      <c r="C54" s="105">
        <f>+SUM(D54:E54)</f>
        <v>35509550</v>
      </c>
      <c r="D54" s="105">
        <v>2158974</v>
      </c>
      <c r="E54" s="105">
        <v>33350576</v>
      </c>
      <c r="F54" s="105">
        <v>0</v>
      </c>
      <c r="G54" s="105">
        <v>0</v>
      </c>
      <c r="H54" s="105">
        <f t="shared" si="4"/>
        <v>35509550</v>
      </c>
      <c r="I54" s="105">
        <f t="shared" si="5"/>
        <v>34446008</v>
      </c>
      <c r="J54" s="105">
        <v>466521</v>
      </c>
      <c r="K54" s="105">
        <v>0</v>
      </c>
      <c r="L54" s="105">
        <v>0</v>
      </c>
      <c r="M54" s="105">
        <v>33979487</v>
      </c>
      <c r="N54" s="105">
        <v>0</v>
      </c>
      <c r="O54" s="105">
        <v>0</v>
      </c>
      <c r="P54" s="105">
        <v>0</v>
      </c>
      <c r="Q54" s="105">
        <v>0</v>
      </c>
      <c r="R54" s="105">
        <v>1063542</v>
      </c>
      <c r="S54" s="108">
        <f>+SUM(L54:R54)</f>
        <v>35043029</v>
      </c>
      <c r="T54" s="98">
        <f t="shared" si="2"/>
        <v>0.013543543275029142</v>
      </c>
      <c r="U54" s="109">
        <v>175910</v>
      </c>
    </row>
    <row r="55" spans="1:21" s="115" customFormat="1" ht="18.75" customHeight="1">
      <c r="A55" s="113">
        <v>3</v>
      </c>
      <c r="B55" s="114" t="s">
        <v>99</v>
      </c>
      <c r="C55" s="105">
        <f>+SUM(D55:E55)</f>
        <v>5869518</v>
      </c>
      <c r="D55" s="105">
        <v>3552267</v>
      </c>
      <c r="E55" s="105">
        <v>2317251</v>
      </c>
      <c r="F55" s="105">
        <v>0</v>
      </c>
      <c r="G55" s="105">
        <v>0</v>
      </c>
      <c r="H55" s="105">
        <f t="shared" si="4"/>
        <v>5869518</v>
      </c>
      <c r="I55" s="105">
        <f t="shared" si="5"/>
        <v>4959424</v>
      </c>
      <c r="J55" s="105">
        <v>2644727</v>
      </c>
      <c r="K55" s="105">
        <v>0</v>
      </c>
      <c r="L55" s="105">
        <v>0</v>
      </c>
      <c r="M55" s="105">
        <v>2312447</v>
      </c>
      <c r="N55" s="105">
        <v>0</v>
      </c>
      <c r="O55" s="105">
        <v>2250</v>
      </c>
      <c r="P55" s="105">
        <v>0</v>
      </c>
      <c r="Q55" s="105">
        <v>0</v>
      </c>
      <c r="R55" s="105">
        <v>910094</v>
      </c>
      <c r="S55" s="108">
        <f>+SUM(L55:R55)</f>
        <v>3224791</v>
      </c>
      <c r="T55" s="98">
        <f t="shared" si="2"/>
        <v>0.5332730171890929</v>
      </c>
      <c r="U55" s="109">
        <v>393610</v>
      </c>
    </row>
    <row r="56" spans="1:21" s="115" customFormat="1" ht="18.75" customHeight="1">
      <c r="A56" s="113">
        <v>4</v>
      </c>
      <c r="B56" s="114" t="s">
        <v>137</v>
      </c>
      <c r="C56" s="105">
        <f>+SUM(D56:E56)</f>
        <v>2295646</v>
      </c>
      <c r="D56" s="105">
        <v>1559365</v>
      </c>
      <c r="E56" s="105">
        <v>736281</v>
      </c>
      <c r="F56" s="105">
        <v>0</v>
      </c>
      <c r="G56" s="105">
        <v>0</v>
      </c>
      <c r="H56" s="105">
        <f t="shared" si="4"/>
        <v>2295646</v>
      </c>
      <c r="I56" s="105">
        <f t="shared" si="5"/>
        <v>1032984</v>
      </c>
      <c r="J56" s="105">
        <v>607247</v>
      </c>
      <c r="K56" s="105">
        <v>0</v>
      </c>
      <c r="L56" s="105">
        <v>0</v>
      </c>
      <c r="M56" s="105">
        <v>425737</v>
      </c>
      <c r="N56" s="105">
        <v>0</v>
      </c>
      <c r="O56" s="105">
        <v>0</v>
      </c>
      <c r="P56" s="105">
        <v>0</v>
      </c>
      <c r="Q56" s="105">
        <v>0</v>
      </c>
      <c r="R56" s="105">
        <v>1262662</v>
      </c>
      <c r="S56" s="108">
        <f>+SUM(L56:R56)</f>
        <v>1688399</v>
      </c>
      <c r="T56" s="98">
        <f t="shared" si="2"/>
        <v>0.5878571207298467</v>
      </c>
      <c r="U56" s="109">
        <v>812400</v>
      </c>
    </row>
    <row r="57" spans="1:21" s="112" customFormat="1" ht="18.75" customHeight="1">
      <c r="A57" s="110">
        <v>7</v>
      </c>
      <c r="B57" s="111" t="s">
        <v>100</v>
      </c>
      <c r="C57" s="102">
        <f>+SUM(C58:C61)</f>
        <v>6053240</v>
      </c>
      <c r="D57" s="102">
        <f aca="true" t="shared" si="16" ref="D57:R57">+SUM(D58:D61)</f>
        <v>3358689</v>
      </c>
      <c r="E57" s="102">
        <f t="shared" si="16"/>
        <v>2694551</v>
      </c>
      <c r="F57" s="102">
        <f t="shared" si="16"/>
        <v>627590</v>
      </c>
      <c r="G57" s="102">
        <f t="shared" si="16"/>
        <v>0</v>
      </c>
      <c r="H57" s="102">
        <f t="shared" si="16"/>
        <v>5425650</v>
      </c>
      <c r="I57" s="102">
        <f t="shared" si="16"/>
        <v>2955645</v>
      </c>
      <c r="J57" s="102">
        <f t="shared" si="16"/>
        <v>1531692</v>
      </c>
      <c r="K57" s="102">
        <f t="shared" si="16"/>
        <v>584032</v>
      </c>
      <c r="L57" s="102">
        <f t="shared" si="16"/>
        <v>8900</v>
      </c>
      <c r="M57" s="102">
        <f t="shared" si="16"/>
        <v>831021</v>
      </c>
      <c r="N57" s="102">
        <f t="shared" si="16"/>
        <v>0</v>
      </c>
      <c r="O57" s="102">
        <f t="shared" si="16"/>
        <v>0</v>
      </c>
      <c r="P57" s="102">
        <f t="shared" si="16"/>
        <v>0</v>
      </c>
      <c r="Q57" s="102">
        <f t="shared" si="16"/>
        <v>0</v>
      </c>
      <c r="R57" s="102">
        <f t="shared" si="16"/>
        <v>2470005</v>
      </c>
      <c r="S57" s="117">
        <f aca="true" t="shared" si="17" ref="S57:S66">+SUM(M57:R57)</f>
        <v>3301026</v>
      </c>
      <c r="T57" s="98">
        <f t="shared" si="2"/>
        <v>0.718835990113833</v>
      </c>
      <c r="U57" s="102">
        <f>+SUM(U58:U61)</f>
        <v>2385151</v>
      </c>
    </row>
    <row r="58" spans="1:21" s="115" customFormat="1" ht="18.75" customHeight="1">
      <c r="A58" s="113">
        <v>1</v>
      </c>
      <c r="B58" s="114" t="s">
        <v>138</v>
      </c>
      <c r="C58" s="105">
        <f>+SUM(D58:E58)</f>
        <v>87814</v>
      </c>
      <c r="D58" s="105">
        <v>60405</v>
      </c>
      <c r="E58" s="105">
        <v>27409</v>
      </c>
      <c r="F58" s="105">
        <v>200</v>
      </c>
      <c r="G58" s="105"/>
      <c r="H58" s="105">
        <f t="shared" si="4"/>
        <v>87614</v>
      </c>
      <c r="I58" s="105">
        <f t="shared" si="5"/>
        <v>66271</v>
      </c>
      <c r="J58" s="105">
        <v>31109</v>
      </c>
      <c r="K58" s="105">
        <v>0</v>
      </c>
      <c r="L58" s="105">
        <v>8900</v>
      </c>
      <c r="M58" s="105">
        <v>26262</v>
      </c>
      <c r="N58" s="105">
        <v>0</v>
      </c>
      <c r="O58" s="105">
        <v>0</v>
      </c>
      <c r="P58" s="105">
        <v>0</v>
      </c>
      <c r="Q58" s="105">
        <v>0</v>
      </c>
      <c r="R58" s="105">
        <v>21343</v>
      </c>
      <c r="S58" s="108">
        <f t="shared" si="17"/>
        <v>47605</v>
      </c>
      <c r="T58" s="98">
        <f t="shared" si="2"/>
        <v>0.6037180667260189</v>
      </c>
      <c r="U58" s="109">
        <v>48443</v>
      </c>
    </row>
    <row r="59" spans="1:21" s="115" customFormat="1" ht="18.75" customHeight="1">
      <c r="A59" s="113">
        <v>2</v>
      </c>
      <c r="B59" s="114" t="s">
        <v>139</v>
      </c>
      <c r="C59" s="105">
        <f>+SUM(D59:E59)</f>
        <v>1191135</v>
      </c>
      <c r="D59" s="105">
        <v>621968</v>
      </c>
      <c r="E59" s="105">
        <v>569167</v>
      </c>
      <c r="F59" s="105">
        <v>51200</v>
      </c>
      <c r="G59" s="105"/>
      <c r="H59" s="105">
        <f t="shared" si="4"/>
        <v>1139935</v>
      </c>
      <c r="I59" s="105">
        <f t="shared" si="5"/>
        <v>649806</v>
      </c>
      <c r="J59" s="105">
        <v>491454</v>
      </c>
      <c r="K59" s="105">
        <v>19650</v>
      </c>
      <c r="L59" s="105">
        <v>0</v>
      </c>
      <c r="M59" s="105">
        <v>138702</v>
      </c>
      <c r="N59" s="105">
        <v>0</v>
      </c>
      <c r="O59" s="105">
        <v>0</v>
      </c>
      <c r="P59" s="105">
        <v>0</v>
      </c>
      <c r="Q59" s="105">
        <v>0</v>
      </c>
      <c r="R59" s="105">
        <v>490129</v>
      </c>
      <c r="S59" s="108">
        <f t="shared" si="17"/>
        <v>628831</v>
      </c>
      <c r="T59" s="98">
        <f t="shared" si="2"/>
        <v>0.7865486006592737</v>
      </c>
      <c r="U59" s="109">
        <v>1189248</v>
      </c>
    </row>
    <row r="60" spans="1:21" s="115" customFormat="1" ht="18.75" customHeight="1">
      <c r="A60" s="113">
        <v>3</v>
      </c>
      <c r="B60" s="114" t="s">
        <v>140</v>
      </c>
      <c r="C60" s="105">
        <f>+SUM(D60:E60)</f>
        <v>2875488</v>
      </c>
      <c r="D60" s="105">
        <v>1424127</v>
      </c>
      <c r="E60" s="105">
        <v>1451361</v>
      </c>
      <c r="F60" s="105">
        <v>560390</v>
      </c>
      <c r="G60" s="105"/>
      <c r="H60" s="105">
        <f t="shared" si="4"/>
        <v>2315098</v>
      </c>
      <c r="I60" s="105">
        <f t="shared" si="5"/>
        <v>1132409</v>
      </c>
      <c r="J60" s="105">
        <v>684304</v>
      </c>
      <c r="K60" s="105">
        <v>60140</v>
      </c>
      <c r="L60" s="105">
        <v>0</v>
      </c>
      <c r="M60" s="105">
        <v>387965</v>
      </c>
      <c r="N60" s="105">
        <v>0</v>
      </c>
      <c r="O60" s="105">
        <v>0</v>
      </c>
      <c r="P60" s="105">
        <v>0</v>
      </c>
      <c r="Q60" s="105">
        <v>0</v>
      </c>
      <c r="R60" s="105">
        <v>1182689</v>
      </c>
      <c r="S60" s="108">
        <f t="shared" si="17"/>
        <v>1570654</v>
      </c>
      <c r="T60" s="98">
        <f t="shared" si="2"/>
        <v>0.6573985194395311</v>
      </c>
      <c r="U60" s="109">
        <v>668568</v>
      </c>
    </row>
    <row r="61" spans="1:21" s="115" customFormat="1" ht="18.75" customHeight="1">
      <c r="A61" s="113">
        <v>4</v>
      </c>
      <c r="B61" s="114" t="s">
        <v>141</v>
      </c>
      <c r="C61" s="105">
        <f>+SUM(D61:E61)</f>
        <v>1898803</v>
      </c>
      <c r="D61" s="105">
        <v>1252189</v>
      </c>
      <c r="E61" s="105">
        <v>646614</v>
      </c>
      <c r="F61" s="105">
        <v>15800</v>
      </c>
      <c r="G61" s="105"/>
      <c r="H61" s="105">
        <f t="shared" si="4"/>
        <v>1883003</v>
      </c>
      <c r="I61" s="105">
        <f t="shared" si="5"/>
        <v>1107159</v>
      </c>
      <c r="J61" s="105">
        <v>324825</v>
      </c>
      <c r="K61" s="105">
        <v>504242</v>
      </c>
      <c r="L61" s="105">
        <v>0</v>
      </c>
      <c r="M61" s="105">
        <v>278092</v>
      </c>
      <c r="N61" s="105">
        <v>0</v>
      </c>
      <c r="O61" s="105">
        <v>0</v>
      </c>
      <c r="P61" s="105">
        <v>0</v>
      </c>
      <c r="Q61" s="105">
        <v>0</v>
      </c>
      <c r="R61" s="105">
        <v>775844</v>
      </c>
      <c r="S61" s="108">
        <f t="shared" si="17"/>
        <v>1053936</v>
      </c>
      <c r="T61" s="98">
        <f t="shared" si="2"/>
        <v>0.7488237913434295</v>
      </c>
      <c r="U61" s="109">
        <v>478892</v>
      </c>
    </row>
    <row r="62" spans="1:21" s="112" customFormat="1" ht="18.75" customHeight="1">
      <c r="A62" s="110">
        <v>8</v>
      </c>
      <c r="B62" s="111" t="s">
        <v>101</v>
      </c>
      <c r="C62" s="102">
        <f>+SUM(C63:C66)</f>
        <v>276158745.3</v>
      </c>
      <c r="D62" s="102">
        <f aca="true" t="shared" si="18" ref="D62:R62">+SUM(D63:D66)</f>
        <v>144645314</v>
      </c>
      <c r="E62" s="102">
        <f t="shared" si="18"/>
        <v>131513431.3</v>
      </c>
      <c r="F62" s="102">
        <f t="shared" si="18"/>
        <v>52108</v>
      </c>
      <c r="G62" s="102">
        <f t="shared" si="18"/>
        <v>0</v>
      </c>
      <c r="H62" s="102">
        <f t="shared" si="18"/>
        <v>276106637.3</v>
      </c>
      <c r="I62" s="102">
        <f t="shared" si="18"/>
        <v>63216805.3</v>
      </c>
      <c r="J62" s="102">
        <f t="shared" si="18"/>
        <v>1735599</v>
      </c>
      <c r="K62" s="102">
        <f t="shared" si="18"/>
        <v>328173</v>
      </c>
      <c r="L62" s="102">
        <f t="shared" si="18"/>
        <v>0</v>
      </c>
      <c r="M62" s="102">
        <f t="shared" si="18"/>
        <v>59703956.3</v>
      </c>
      <c r="N62" s="102">
        <f t="shared" si="18"/>
        <v>1449077</v>
      </c>
      <c r="O62" s="102">
        <f t="shared" si="18"/>
        <v>0</v>
      </c>
      <c r="P62" s="102">
        <f t="shared" si="18"/>
        <v>0</v>
      </c>
      <c r="Q62" s="102">
        <f t="shared" si="18"/>
        <v>0</v>
      </c>
      <c r="R62" s="102">
        <f t="shared" si="18"/>
        <v>212889832</v>
      </c>
      <c r="S62" s="117">
        <f t="shared" si="17"/>
        <v>274042865.3</v>
      </c>
      <c r="T62" s="98">
        <f t="shared" si="2"/>
        <v>0.032645939480905724</v>
      </c>
      <c r="U62" s="102">
        <f>+SUM(U63:U66)</f>
        <v>65791762</v>
      </c>
    </row>
    <row r="63" spans="1:21" s="115" customFormat="1" ht="18.75" customHeight="1">
      <c r="A63" s="113" t="s">
        <v>25</v>
      </c>
      <c r="B63" s="120" t="s">
        <v>102</v>
      </c>
      <c r="C63" s="105">
        <f>+SUM(D63:E63)</f>
        <v>237328224</v>
      </c>
      <c r="D63" s="105">
        <v>137775002</v>
      </c>
      <c r="E63" s="105">
        <v>99553222</v>
      </c>
      <c r="F63" s="119">
        <v>51408</v>
      </c>
      <c r="G63" s="105">
        <v>0</v>
      </c>
      <c r="H63" s="105">
        <f>+I63+R63</f>
        <v>237276816</v>
      </c>
      <c r="I63" s="105">
        <f t="shared" si="5"/>
        <v>28122471</v>
      </c>
      <c r="J63" s="105">
        <v>791169</v>
      </c>
      <c r="K63" s="105">
        <v>9343</v>
      </c>
      <c r="L63" s="105">
        <v>0</v>
      </c>
      <c r="M63" s="105">
        <v>27321959</v>
      </c>
      <c r="N63" s="119">
        <v>0</v>
      </c>
      <c r="O63" s="105">
        <v>0</v>
      </c>
      <c r="P63" s="105">
        <v>0</v>
      </c>
      <c r="Q63" s="105">
        <v>0</v>
      </c>
      <c r="R63" s="105">
        <v>209154345</v>
      </c>
      <c r="S63" s="108">
        <f t="shared" si="17"/>
        <v>236476304</v>
      </c>
      <c r="T63" s="98">
        <f t="shared" si="2"/>
        <v>0.02846520848043545</v>
      </c>
      <c r="U63" s="116">
        <v>63516537</v>
      </c>
    </row>
    <row r="64" spans="1:21" s="115" customFormat="1" ht="18.75" customHeight="1">
      <c r="A64" s="113" t="s">
        <v>26</v>
      </c>
      <c r="B64" s="120" t="s">
        <v>103</v>
      </c>
      <c r="C64" s="105">
        <f>+SUM(D64:E64)</f>
        <v>32153320</v>
      </c>
      <c r="D64" s="105">
        <v>2184726</v>
      </c>
      <c r="E64" s="105">
        <v>29968594</v>
      </c>
      <c r="F64" s="119">
        <v>500</v>
      </c>
      <c r="G64" s="105">
        <v>0</v>
      </c>
      <c r="H64" s="105">
        <f>+I64+R64</f>
        <v>32152820</v>
      </c>
      <c r="I64" s="105">
        <f t="shared" si="5"/>
        <v>30455339</v>
      </c>
      <c r="J64" s="105">
        <v>301071</v>
      </c>
      <c r="K64" s="105">
        <v>55950</v>
      </c>
      <c r="L64" s="105">
        <v>0</v>
      </c>
      <c r="M64" s="105">
        <v>30098318</v>
      </c>
      <c r="N64" s="119">
        <v>0</v>
      </c>
      <c r="O64" s="105">
        <v>0</v>
      </c>
      <c r="P64" s="105">
        <v>0</v>
      </c>
      <c r="Q64" s="105">
        <v>0</v>
      </c>
      <c r="R64" s="105">
        <v>1697481</v>
      </c>
      <c r="S64" s="108">
        <f t="shared" si="17"/>
        <v>31795799</v>
      </c>
      <c r="T64" s="98">
        <f t="shared" si="2"/>
        <v>0.011722772154990624</v>
      </c>
      <c r="U64" s="116">
        <v>1189910</v>
      </c>
    </row>
    <row r="65" spans="1:21" s="115" customFormat="1" ht="18.75" customHeight="1">
      <c r="A65" s="121" t="s">
        <v>27</v>
      </c>
      <c r="B65" s="122" t="s">
        <v>109</v>
      </c>
      <c r="C65" s="105">
        <f>+SUM(D65:E65)</f>
        <v>3646044</v>
      </c>
      <c r="D65" s="105">
        <v>2167544</v>
      </c>
      <c r="E65" s="105">
        <v>1478500</v>
      </c>
      <c r="F65" s="119">
        <v>0</v>
      </c>
      <c r="G65" s="105">
        <v>0</v>
      </c>
      <c r="H65" s="105">
        <f>+I65+R65</f>
        <v>3646044</v>
      </c>
      <c r="I65" s="105">
        <f>+SUM(J65:Q65)</f>
        <v>2644648</v>
      </c>
      <c r="J65" s="105">
        <v>525637</v>
      </c>
      <c r="K65" s="105">
        <v>12880</v>
      </c>
      <c r="L65" s="105">
        <v>0</v>
      </c>
      <c r="M65" s="105">
        <v>2106131</v>
      </c>
      <c r="N65" s="119">
        <v>0</v>
      </c>
      <c r="O65" s="105">
        <v>0</v>
      </c>
      <c r="P65" s="105">
        <v>0</v>
      </c>
      <c r="Q65" s="105">
        <v>0</v>
      </c>
      <c r="R65" s="105">
        <v>1001396</v>
      </c>
      <c r="S65" s="108">
        <f t="shared" si="17"/>
        <v>3107527</v>
      </c>
      <c r="T65" s="98">
        <f t="shared" si="2"/>
        <v>0.2036252083453072</v>
      </c>
      <c r="U65" s="116">
        <v>160215</v>
      </c>
    </row>
    <row r="66" spans="1:21" s="115" customFormat="1" ht="18.75" customHeight="1">
      <c r="A66" s="121" t="s">
        <v>34</v>
      </c>
      <c r="B66" s="122" t="s">
        <v>104</v>
      </c>
      <c r="C66" s="105">
        <f>+SUM(D66:E66)</f>
        <v>3031157.3</v>
      </c>
      <c r="D66" s="105">
        <v>2518042</v>
      </c>
      <c r="E66" s="105">
        <v>513115.3</v>
      </c>
      <c r="F66" s="119">
        <v>200</v>
      </c>
      <c r="G66" s="105">
        <v>0</v>
      </c>
      <c r="H66" s="105">
        <f>+I66+R66</f>
        <v>3030957.3</v>
      </c>
      <c r="I66" s="105">
        <f>+SUM(J66:Q66)</f>
        <v>1994347.3</v>
      </c>
      <c r="J66" s="105">
        <v>117722</v>
      </c>
      <c r="K66" s="105">
        <v>250000</v>
      </c>
      <c r="L66" s="105">
        <v>0</v>
      </c>
      <c r="M66" s="105">
        <v>177548.3</v>
      </c>
      <c r="N66" s="119">
        <v>1449077</v>
      </c>
      <c r="O66" s="105">
        <v>0</v>
      </c>
      <c r="P66" s="105">
        <v>0</v>
      </c>
      <c r="Q66" s="105">
        <v>0</v>
      </c>
      <c r="R66" s="105">
        <v>1036610</v>
      </c>
      <c r="S66" s="108">
        <f t="shared" si="17"/>
        <v>2663235.3</v>
      </c>
      <c r="T66" s="98">
        <f t="shared" si="2"/>
        <v>0.1843821284286844</v>
      </c>
      <c r="U66" s="116">
        <v>925100</v>
      </c>
    </row>
    <row r="67" spans="1:21" s="125" customFormat="1" ht="16.5">
      <c r="A67" s="123"/>
      <c r="B67" s="123"/>
      <c r="C67" s="123"/>
      <c r="D67" s="123"/>
      <c r="E67" s="123"/>
      <c r="F67" s="123"/>
      <c r="G67" s="123"/>
      <c r="H67" s="123"/>
      <c r="I67" s="123"/>
      <c r="J67" s="123"/>
      <c r="K67" s="123"/>
      <c r="L67" s="123"/>
      <c r="M67" s="123"/>
      <c r="N67" s="124" t="str">
        <f>Sheet1!B7</f>
        <v>Thái Bình, ngày 03 tháng 6 năm 2019</v>
      </c>
      <c r="O67" s="124"/>
      <c r="P67" s="124"/>
      <c r="Q67" s="124"/>
      <c r="R67" s="124"/>
      <c r="S67" s="124"/>
      <c r="T67" s="124"/>
      <c r="U67" s="67"/>
    </row>
    <row r="68" spans="1:21" s="131" customFormat="1" ht="19.5" customHeight="1">
      <c r="A68" s="126"/>
      <c r="B68" s="127" t="s">
        <v>3</v>
      </c>
      <c r="C68" s="127"/>
      <c r="D68" s="127"/>
      <c r="E68" s="127"/>
      <c r="F68" s="128"/>
      <c r="G68" s="128"/>
      <c r="H68" s="128"/>
      <c r="I68" s="128"/>
      <c r="J68" s="128"/>
      <c r="K68" s="128"/>
      <c r="L68" s="128"/>
      <c r="M68" s="128"/>
      <c r="N68" s="129" t="str">
        <f>Sheet1!B9</f>
        <v>CỤC TRƯỞNG</v>
      </c>
      <c r="O68" s="129"/>
      <c r="P68" s="129"/>
      <c r="Q68" s="129"/>
      <c r="R68" s="129"/>
      <c r="S68" s="129"/>
      <c r="T68" s="129"/>
      <c r="U68" s="130"/>
    </row>
    <row r="69" spans="2:21" s="132" customFormat="1" ht="16.5">
      <c r="B69" s="127"/>
      <c r="C69" s="127"/>
      <c r="D69" s="127"/>
      <c r="E69" s="127"/>
      <c r="F69" s="133"/>
      <c r="G69" s="133"/>
      <c r="H69" s="133"/>
      <c r="I69" s="133"/>
      <c r="J69" s="133"/>
      <c r="K69" s="133"/>
      <c r="L69" s="133"/>
      <c r="M69" s="133"/>
      <c r="N69" s="129"/>
      <c r="O69" s="129"/>
      <c r="P69" s="129"/>
      <c r="Q69" s="129"/>
      <c r="R69" s="129"/>
      <c r="S69" s="129"/>
      <c r="T69" s="129"/>
      <c r="U69" s="134"/>
    </row>
    <row r="70" spans="2:21" s="132" customFormat="1" ht="16.5">
      <c r="B70" s="127"/>
      <c r="C70" s="127"/>
      <c r="D70" s="127"/>
      <c r="E70" s="127"/>
      <c r="F70" s="133"/>
      <c r="G70" s="133"/>
      <c r="H70" s="133"/>
      <c r="I70" s="133"/>
      <c r="J70" s="133"/>
      <c r="K70" s="133"/>
      <c r="L70" s="133"/>
      <c r="M70" s="133"/>
      <c r="N70" s="129"/>
      <c r="O70" s="129"/>
      <c r="P70" s="129"/>
      <c r="Q70" s="129"/>
      <c r="R70" s="129"/>
      <c r="S70" s="129"/>
      <c r="T70" s="129"/>
      <c r="U70" s="134"/>
    </row>
    <row r="71" spans="2:21" s="132" customFormat="1" ht="16.5">
      <c r="B71" s="127"/>
      <c r="C71" s="127"/>
      <c r="D71" s="127"/>
      <c r="E71" s="127"/>
      <c r="F71" s="133"/>
      <c r="G71" s="133"/>
      <c r="H71" s="133"/>
      <c r="I71" s="133"/>
      <c r="J71" s="133"/>
      <c r="K71" s="133"/>
      <c r="L71" s="133"/>
      <c r="M71" s="133"/>
      <c r="N71" s="129"/>
      <c r="O71" s="129"/>
      <c r="P71" s="129"/>
      <c r="Q71" s="129"/>
      <c r="R71" s="129"/>
      <c r="S71" s="129"/>
      <c r="T71" s="129"/>
      <c r="U71" s="134"/>
    </row>
    <row r="72" spans="1:21" s="132" customFormat="1" ht="15.75" customHeight="1">
      <c r="A72" s="135"/>
      <c r="B72" s="127"/>
      <c r="C72" s="127"/>
      <c r="D72" s="127"/>
      <c r="E72" s="127"/>
      <c r="F72" s="135"/>
      <c r="G72" s="135"/>
      <c r="H72" s="135"/>
      <c r="I72" s="135"/>
      <c r="J72" s="135"/>
      <c r="K72" s="135"/>
      <c r="L72" s="135"/>
      <c r="M72" s="135"/>
      <c r="N72" s="129"/>
      <c r="O72" s="129"/>
      <c r="P72" s="129"/>
      <c r="Q72" s="129"/>
      <c r="R72" s="129"/>
      <c r="S72" s="129"/>
      <c r="T72" s="129"/>
      <c r="U72" s="134"/>
    </row>
    <row r="73" spans="1:21" s="132" customFormat="1" ht="16.5">
      <c r="A73" s="135"/>
      <c r="B73" s="127" t="str">
        <f>Sheet1!B5</f>
        <v>Hà Thành</v>
      </c>
      <c r="C73" s="127"/>
      <c r="D73" s="127"/>
      <c r="E73" s="127"/>
      <c r="F73" s="135"/>
      <c r="G73" s="135"/>
      <c r="H73" s="135"/>
      <c r="I73" s="135"/>
      <c r="J73" s="135"/>
      <c r="K73" s="135"/>
      <c r="L73" s="135"/>
      <c r="M73" s="135"/>
      <c r="N73" s="129" t="str">
        <f>Sheet1!B6</f>
        <v>Lê Thanh Tình</v>
      </c>
      <c r="O73" s="129"/>
      <c r="P73" s="129"/>
      <c r="Q73" s="129"/>
      <c r="R73" s="129"/>
      <c r="S73" s="129"/>
      <c r="T73" s="129"/>
      <c r="U73" s="134"/>
    </row>
  </sheetData>
  <sheetProtection/>
  <protectedRanges>
    <protectedRange password="C71F" sqref="S31 S24 S14:S22 T12:T66" name="Range1"/>
    <protectedRange password="C71F" sqref="S25:S30" name="Range1_1_2"/>
    <protectedRange password="C71F" sqref="S32:S35" name="Range1_2_1"/>
    <protectedRange password="C71F" sqref="S37:S51" name="Range1_4_1"/>
    <protectedRange password="C71F" sqref="S52:S66" name="Range1_6_1"/>
    <protectedRange password="C71F" sqref="C31:R31 C36:S36 C57:R57 C52:R52 C46:R46 C40:R40 C62:R62 U31 U36 U40 U46 U52 U57 U62" name="Range1_3_1"/>
    <protectedRange password="C71F" sqref="D14:G22" name="Range1_10_1"/>
    <protectedRange password="C71F" sqref="J14:R22" name="Range1_11_1"/>
  </protectedRanges>
  <mergeCells count="48">
    <mergeCell ref="U6:U10"/>
    <mergeCell ref="B68:E68"/>
    <mergeCell ref="A12:B12"/>
    <mergeCell ref="T6:T10"/>
    <mergeCell ref="H7:H10"/>
    <mergeCell ref="I7:Q7"/>
    <mergeCell ref="N67:T67"/>
    <mergeCell ref="R7:R10"/>
    <mergeCell ref="A11:B11"/>
    <mergeCell ref="Q5:T5"/>
    <mergeCell ref="A3:D3"/>
    <mergeCell ref="C6:E6"/>
    <mergeCell ref="C7:C10"/>
    <mergeCell ref="D7:E8"/>
    <mergeCell ref="E9:E10"/>
    <mergeCell ref="I8:I10"/>
    <mergeCell ref="J8:Q8"/>
    <mergeCell ref="N9:N10"/>
    <mergeCell ref="E1:P1"/>
    <mergeCell ref="E2:P2"/>
    <mergeCell ref="H6:R6"/>
    <mergeCell ref="J9:J10"/>
    <mergeCell ref="Q9:Q10"/>
    <mergeCell ref="K9:K10"/>
    <mergeCell ref="L9:L10"/>
    <mergeCell ref="M9:M10"/>
    <mergeCell ref="O9:O10"/>
    <mergeCell ref="Q4:T4"/>
    <mergeCell ref="A2:D2"/>
    <mergeCell ref="A6:B10"/>
    <mergeCell ref="D9:D10"/>
    <mergeCell ref="N68:T68"/>
    <mergeCell ref="S6:S10"/>
    <mergeCell ref="P9:P10"/>
    <mergeCell ref="F6:F10"/>
    <mergeCell ref="G6:G10"/>
    <mergeCell ref="Q2:T2"/>
    <mergeCell ref="E3:P3"/>
    <mergeCell ref="N73:T73"/>
    <mergeCell ref="B69:E69"/>
    <mergeCell ref="B70:E70"/>
    <mergeCell ref="B71:E71"/>
    <mergeCell ref="B72:E72"/>
    <mergeCell ref="B73:E73"/>
    <mergeCell ref="N69:T69"/>
    <mergeCell ref="N70:T70"/>
    <mergeCell ref="N71:T71"/>
    <mergeCell ref="N72:T72"/>
  </mergeCells>
  <printOptions/>
  <pageMargins left="0.2" right="0" top="0.2" bottom="0" header="0.2"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9"/>
  </sheetPr>
  <dimension ref="A1:T77"/>
  <sheetViews>
    <sheetView zoomScalePageLayoutView="0" workbookViewId="0" topLeftCell="A1">
      <selection activeCell="A6" sqref="A1:IV16384"/>
    </sheetView>
  </sheetViews>
  <sheetFormatPr defaultColWidth="9.00390625" defaultRowHeight="15.75"/>
  <cols>
    <col min="1" max="1" width="3.50390625" style="63" customWidth="1"/>
    <col min="2" max="2" width="16.00390625" style="63" customWidth="1"/>
    <col min="3" max="3" width="9.00390625" style="63" customWidth="1"/>
    <col min="4" max="5" width="7.375" style="63" customWidth="1"/>
    <col min="6" max="6" width="6.50390625" style="63" customWidth="1"/>
    <col min="7" max="7" width="6.125" style="63" customWidth="1"/>
    <col min="8" max="8" width="8.875" style="63" customWidth="1"/>
    <col min="9" max="9" width="7.875" style="63" customWidth="1"/>
    <col min="10" max="11" width="6.25390625" style="63" customWidth="1"/>
    <col min="12" max="12" width="5.75390625" style="63" customWidth="1"/>
    <col min="13" max="14" width="5.875" style="63" customWidth="1"/>
    <col min="15" max="15" width="5.625" style="63" customWidth="1"/>
    <col min="16" max="16" width="5.25390625" style="63" customWidth="1"/>
    <col min="17" max="17" width="7.50390625" style="63" customWidth="1"/>
    <col min="18" max="18" width="8.75390625" style="63" customWidth="1"/>
    <col min="19" max="19" width="4.75390625" style="63" customWidth="1"/>
    <col min="20" max="20" width="9.00390625" style="136" customWidth="1"/>
    <col min="21" max="16384" width="9.00390625" style="63" customWidth="1"/>
  </cols>
  <sheetData>
    <row r="1" spans="1:19" ht="20.25" customHeight="1">
      <c r="A1" s="62" t="s">
        <v>15</v>
      </c>
      <c r="B1" s="62"/>
      <c r="C1" s="62"/>
      <c r="E1" s="64" t="s">
        <v>38</v>
      </c>
      <c r="F1" s="64"/>
      <c r="G1" s="64"/>
      <c r="H1" s="64"/>
      <c r="I1" s="64"/>
      <c r="J1" s="64"/>
      <c r="K1" s="64"/>
      <c r="L1" s="64"/>
      <c r="M1" s="64"/>
      <c r="N1" s="64"/>
      <c r="O1" s="64"/>
      <c r="P1" s="65" t="s">
        <v>127</v>
      </c>
      <c r="Q1" s="66"/>
      <c r="R1" s="66"/>
      <c r="S1" s="66"/>
    </row>
    <row r="2" spans="1:19" ht="17.25" customHeight="1">
      <c r="A2" s="68" t="s">
        <v>76</v>
      </c>
      <c r="B2" s="68"/>
      <c r="C2" s="68"/>
      <c r="D2" s="68"/>
      <c r="E2" s="69" t="s">
        <v>20</v>
      </c>
      <c r="F2" s="69"/>
      <c r="G2" s="69"/>
      <c r="H2" s="69"/>
      <c r="I2" s="69"/>
      <c r="J2" s="69"/>
      <c r="K2" s="69"/>
      <c r="L2" s="69"/>
      <c r="M2" s="69"/>
      <c r="N2" s="69"/>
      <c r="O2" s="69"/>
      <c r="P2" s="70" t="str">
        <f>Sheet1!B4</f>
        <v>Cục THADS tỉnh Thái Bình</v>
      </c>
      <c r="Q2" s="71"/>
      <c r="R2" s="71"/>
      <c r="S2" s="71"/>
    </row>
    <row r="3" spans="1:19" ht="14.25" customHeight="1">
      <c r="A3" s="68" t="s">
        <v>77</v>
      </c>
      <c r="B3" s="68"/>
      <c r="C3" s="68"/>
      <c r="D3" s="68"/>
      <c r="E3" s="73" t="str">
        <f>Sheet1!B3</f>
        <v>08 tháng / năm 2019</v>
      </c>
      <c r="F3" s="73"/>
      <c r="G3" s="73"/>
      <c r="H3" s="73"/>
      <c r="I3" s="73"/>
      <c r="J3" s="73"/>
      <c r="K3" s="73"/>
      <c r="L3" s="73"/>
      <c r="M3" s="73"/>
      <c r="N3" s="73"/>
      <c r="O3" s="73"/>
      <c r="P3" s="66" t="s">
        <v>58</v>
      </c>
      <c r="Q3" s="74"/>
      <c r="R3" s="66"/>
      <c r="S3" s="66"/>
    </row>
    <row r="4" spans="1:19" ht="14.25" customHeight="1">
      <c r="A4" s="62" t="s">
        <v>59</v>
      </c>
      <c r="B4" s="62"/>
      <c r="C4" s="62"/>
      <c r="D4" s="62"/>
      <c r="E4" s="62"/>
      <c r="F4" s="62"/>
      <c r="G4" s="62"/>
      <c r="H4" s="62"/>
      <c r="I4" s="62"/>
      <c r="J4" s="62"/>
      <c r="K4" s="62"/>
      <c r="L4" s="62"/>
      <c r="M4" s="62"/>
      <c r="N4" s="75"/>
      <c r="O4" s="75"/>
      <c r="P4" s="76" t="s">
        <v>22</v>
      </c>
      <c r="Q4" s="76"/>
      <c r="R4" s="76"/>
      <c r="S4" s="76"/>
    </row>
    <row r="5" spans="2:19" ht="12.75" customHeight="1">
      <c r="B5" s="77"/>
      <c r="C5" s="77"/>
      <c r="Q5" s="137" t="s">
        <v>75</v>
      </c>
      <c r="R5" s="66"/>
      <c r="S5" s="66"/>
    </row>
    <row r="6" spans="1:20" s="87" customFormat="1" ht="22.5" customHeight="1">
      <c r="A6" s="79" t="s">
        <v>33</v>
      </c>
      <c r="B6" s="79"/>
      <c r="C6" s="80" t="s">
        <v>60</v>
      </c>
      <c r="D6" s="81"/>
      <c r="E6" s="81"/>
      <c r="F6" s="82" t="s">
        <v>51</v>
      </c>
      <c r="G6" s="82" t="s">
        <v>61</v>
      </c>
      <c r="H6" s="83" t="s">
        <v>52</v>
      </c>
      <c r="I6" s="83"/>
      <c r="J6" s="83"/>
      <c r="K6" s="83"/>
      <c r="L6" s="83"/>
      <c r="M6" s="83"/>
      <c r="N6" s="83"/>
      <c r="O6" s="83"/>
      <c r="P6" s="83"/>
      <c r="Q6" s="83"/>
      <c r="R6" s="84" t="s">
        <v>62</v>
      </c>
      <c r="S6" s="84" t="s">
        <v>63</v>
      </c>
      <c r="T6" s="138"/>
    </row>
    <row r="7" spans="1:20" s="66" customFormat="1" ht="16.5" customHeight="1">
      <c r="A7" s="79"/>
      <c r="B7" s="79"/>
      <c r="C7" s="84" t="s">
        <v>24</v>
      </c>
      <c r="D7" s="84" t="s">
        <v>5</v>
      </c>
      <c r="E7" s="82"/>
      <c r="F7" s="82"/>
      <c r="G7" s="82"/>
      <c r="H7" s="82" t="s">
        <v>18</v>
      </c>
      <c r="I7" s="84" t="s">
        <v>53</v>
      </c>
      <c r="J7" s="84"/>
      <c r="K7" s="84"/>
      <c r="L7" s="84"/>
      <c r="M7" s="84"/>
      <c r="N7" s="84"/>
      <c r="O7" s="84"/>
      <c r="P7" s="84"/>
      <c r="Q7" s="82" t="s">
        <v>64</v>
      </c>
      <c r="R7" s="82"/>
      <c r="S7" s="82"/>
      <c r="T7" s="139"/>
    </row>
    <row r="8" spans="1:20" s="87" customFormat="1" ht="15.75" customHeight="1">
      <c r="A8" s="79"/>
      <c r="B8" s="79"/>
      <c r="C8" s="82"/>
      <c r="D8" s="82"/>
      <c r="E8" s="82"/>
      <c r="F8" s="82"/>
      <c r="G8" s="82"/>
      <c r="H8" s="82"/>
      <c r="I8" s="82" t="s">
        <v>18</v>
      </c>
      <c r="J8" s="84" t="s">
        <v>5</v>
      </c>
      <c r="K8" s="84"/>
      <c r="L8" s="84"/>
      <c r="M8" s="84"/>
      <c r="N8" s="84"/>
      <c r="O8" s="84"/>
      <c r="P8" s="84"/>
      <c r="Q8" s="82"/>
      <c r="R8" s="82"/>
      <c r="S8" s="82"/>
      <c r="T8" s="138"/>
    </row>
    <row r="9" spans="1:20" s="87" customFormat="1" ht="15.75" customHeight="1">
      <c r="A9" s="79"/>
      <c r="B9" s="79"/>
      <c r="C9" s="82"/>
      <c r="D9" s="84" t="s">
        <v>65</v>
      </c>
      <c r="E9" s="84" t="s">
        <v>66</v>
      </c>
      <c r="F9" s="82"/>
      <c r="G9" s="82"/>
      <c r="H9" s="82"/>
      <c r="I9" s="82"/>
      <c r="J9" s="84" t="s">
        <v>67</v>
      </c>
      <c r="K9" s="84" t="s">
        <v>68</v>
      </c>
      <c r="L9" s="82" t="s">
        <v>54</v>
      </c>
      <c r="M9" s="82" t="s">
        <v>69</v>
      </c>
      <c r="N9" s="82" t="s">
        <v>55</v>
      </c>
      <c r="O9" s="82" t="s">
        <v>70</v>
      </c>
      <c r="P9" s="82" t="s">
        <v>71</v>
      </c>
      <c r="Q9" s="82"/>
      <c r="R9" s="82"/>
      <c r="S9" s="82"/>
      <c r="T9" s="138"/>
    </row>
    <row r="10" spans="1:20" s="87" customFormat="1" ht="66.75" customHeight="1">
      <c r="A10" s="79"/>
      <c r="B10" s="79"/>
      <c r="C10" s="82"/>
      <c r="D10" s="82"/>
      <c r="E10" s="82"/>
      <c r="F10" s="82"/>
      <c r="G10" s="82"/>
      <c r="H10" s="82"/>
      <c r="I10" s="82"/>
      <c r="J10" s="84"/>
      <c r="K10" s="84"/>
      <c r="L10" s="82"/>
      <c r="M10" s="82"/>
      <c r="N10" s="82" t="s">
        <v>55</v>
      </c>
      <c r="O10" s="82" t="s">
        <v>70</v>
      </c>
      <c r="P10" s="82" t="s">
        <v>71</v>
      </c>
      <c r="Q10" s="82"/>
      <c r="R10" s="82"/>
      <c r="S10" s="82"/>
      <c r="T10" s="138"/>
    </row>
    <row r="11" spans="1:20" ht="11.25" customHeight="1">
      <c r="A11" s="91" t="s">
        <v>4</v>
      </c>
      <c r="B11" s="92"/>
      <c r="C11" s="93">
        <v>1</v>
      </c>
      <c r="D11" s="93">
        <v>2</v>
      </c>
      <c r="E11" s="93">
        <v>3</v>
      </c>
      <c r="F11" s="93">
        <v>4</v>
      </c>
      <c r="G11" s="93">
        <v>5</v>
      </c>
      <c r="H11" s="93">
        <v>6</v>
      </c>
      <c r="I11" s="93">
        <v>7</v>
      </c>
      <c r="J11" s="93">
        <v>8</v>
      </c>
      <c r="K11" s="93">
        <v>9</v>
      </c>
      <c r="L11" s="93">
        <v>10</v>
      </c>
      <c r="M11" s="93">
        <v>11</v>
      </c>
      <c r="N11" s="93">
        <v>12</v>
      </c>
      <c r="O11" s="93">
        <v>13</v>
      </c>
      <c r="P11" s="93">
        <v>14</v>
      </c>
      <c r="Q11" s="93">
        <v>15</v>
      </c>
      <c r="R11" s="93">
        <v>16</v>
      </c>
      <c r="S11" s="93">
        <v>17</v>
      </c>
      <c r="T11" s="138"/>
    </row>
    <row r="12" spans="1:20" ht="22.5" customHeight="1">
      <c r="A12" s="140" t="s">
        <v>17</v>
      </c>
      <c r="B12" s="141"/>
      <c r="C12" s="142">
        <f aca="true" t="shared" si="0" ref="C12:Q12">+C13+C23</f>
        <v>6195</v>
      </c>
      <c r="D12" s="142">
        <f t="shared" si="0"/>
        <v>2551</v>
      </c>
      <c r="E12" s="142">
        <f t="shared" si="0"/>
        <v>3644</v>
      </c>
      <c r="F12" s="142">
        <f t="shared" si="0"/>
        <v>52</v>
      </c>
      <c r="G12" s="142">
        <f t="shared" si="0"/>
        <v>0</v>
      </c>
      <c r="H12" s="142">
        <f t="shared" si="0"/>
        <v>6143</v>
      </c>
      <c r="I12" s="142">
        <f t="shared" si="0"/>
        <v>4266</v>
      </c>
      <c r="J12" s="142">
        <f t="shared" si="0"/>
        <v>2840</v>
      </c>
      <c r="K12" s="142">
        <f t="shared" si="0"/>
        <v>40</v>
      </c>
      <c r="L12" s="142">
        <f t="shared" si="0"/>
        <v>1379</v>
      </c>
      <c r="M12" s="142">
        <f t="shared" si="0"/>
        <v>2</v>
      </c>
      <c r="N12" s="142">
        <f t="shared" si="0"/>
        <v>2</v>
      </c>
      <c r="O12" s="142">
        <f t="shared" si="0"/>
        <v>0</v>
      </c>
      <c r="P12" s="142">
        <f t="shared" si="0"/>
        <v>3</v>
      </c>
      <c r="Q12" s="142">
        <f t="shared" si="0"/>
        <v>1877</v>
      </c>
      <c r="R12" s="142">
        <f>+R13+R23</f>
        <v>3263</v>
      </c>
      <c r="S12" s="143">
        <f>+SUM(J12:K12)/I12</f>
        <v>0.6751054852320675</v>
      </c>
      <c r="T12" s="138"/>
    </row>
    <row r="13" spans="1:20" ht="19.5" customHeight="1">
      <c r="A13" s="144" t="s">
        <v>0</v>
      </c>
      <c r="B13" s="145" t="s">
        <v>50</v>
      </c>
      <c r="C13" s="146">
        <f aca="true" t="shared" si="1" ref="C13:R13">+SUM(C14:C22)</f>
        <v>322</v>
      </c>
      <c r="D13" s="146">
        <f t="shared" si="1"/>
        <v>132</v>
      </c>
      <c r="E13" s="146">
        <f t="shared" si="1"/>
        <v>190</v>
      </c>
      <c r="F13" s="146">
        <f t="shared" si="1"/>
        <v>1</v>
      </c>
      <c r="G13" s="146">
        <f t="shared" si="1"/>
        <v>0</v>
      </c>
      <c r="H13" s="146">
        <f t="shared" si="1"/>
        <v>321</v>
      </c>
      <c r="I13" s="146">
        <f t="shared" si="1"/>
        <v>227</v>
      </c>
      <c r="J13" s="146">
        <f t="shared" si="1"/>
        <v>134</v>
      </c>
      <c r="K13" s="146">
        <f t="shared" si="1"/>
        <v>0</v>
      </c>
      <c r="L13" s="146">
        <f t="shared" si="1"/>
        <v>93</v>
      </c>
      <c r="M13" s="146">
        <f t="shared" si="1"/>
        <v>0</v>
      </c>
      <c r="N13" s="146">
        <f t="shared" si="1"/>
        <v>0</v>
      </c>
      <c r="O13" s="146">
        <f t="shared" si="1"/>
        <v>0</v>
      </c>
      <c r="P13" s="146">
        <f t="shared" si="1"/>
        <v>0</v>
      </c>
      <c r="Q13" s="146">
        <f t="shared" si="1"/>
        <v>94</v>
      </c>
      <c r="R13" s="146">
        <f t="shared" si="1"/>
        <v>187</v>
      </c>
      <c r="S13" s="143">
        <f aca="true" t="shared" si="2" ref="S13:S66">+SUM(J13:K13)/I13</f>
        <v>0.5903083700440529</v>
      </c>
      <c r="T13" s="147">
        <f>+SUM(T14:T22)</f>
        <v>64</v>
      </c>
    </row>
    <row r="14" spans="1:20" ht="19.5" customHeight="1">
      <c r="A14" s="148">
        <v>1</v>
      </c>
      <c r="B14" s="149" t="s">
        <v>78</v>
      </c>
      <c r="C14" s="150">
        <f aca="true" t="shared" si="3" ref="C14:C25">+D14+E14</f>
        <v>29</v>
      </c>
      <c r="D14" s="106">
        <v>3</v>
      </c>
      <c r="E14" s="106">
        <v>26</v>
      </c>
      <c r="F14" s="106">
        <v>1</v>
      </c>
      <c r="G14" s="106" t="s">
        <v>145</v>
      </c>
      <c r="H14" s="150">
        <f aca="true" t="shared" si="4" ref="H14:H25">+I14+Q14</f>
        <v>28</v>
      </c>
      <c r="I14" s="150">
        <f aca="true" t="shared" si="5" ref="I14:I25">+SUM(J14:P14)</f>
        <v>26</v>
      </c>
      <c r="J14" s="106">
        <v>22</v>
      </c>
      <c r="K14" s="106" t="s">
        <v>145</v>
      </c>
      <c r="L14" s="106">
        <v>4</v>
      </c>
      <c r="M14" s="106" t="s">
        <v>145</v>
      </c>
      <c r="N14" s="106" t="s">
        <v>145</v>
      </c>
      <c r="O14" s="106" t="s">
        <v>145</v>
      </c>
      <c r="P14" s="106" t="s">
        <v>145</v>
      </c>
      <c r="Q14" s="106">
        <v>2</v>
      </c>
      <c r="R14" s="151">
        <f>+SUM(L14:Q14)</f>
        <v>6</v>
      </c>
      <c r="S14" s="143">
        <f t="shared" si="2"/>
        <v>0.8461538461538461</v>
      </c>
      <c r="T14" s="152"/>
    </row>
    <row r="15" spans="1:20" ht="19.5" customHeight="1">
      <c r="A15" s="148">
        <v>2</v>
      </c>
      <c r="B15" s="149" t="s">
        <v>105</v>
      </c>
      <c r="C15" s="150">
        <f t="shared" si="3"/>
        <v>31</v>
      </c>
      <c r="D15" s="106">
        <v>13</v>
      </c>
      <c r="E15" s="106">
        <v>18</v>
      </c>
      <c r="F15" s="106" t="s">
        <v>145</v>
      </c>
      <c r="G15" s="106" t="s">
        <v>145</v>
      </c>
      <c r="H15" s="150">
        <f t="shared" si="4"/>
        <v>31</v>
      </c>
      <c r="I15" s="150">
        <f t="shared" si="5"/>
        <v>26</v>
      </c>
      <c r="J15" s="106">
        <v>17</v>
      </c>
      <c r="K15" s="106" t="s">
        <v>145</v>
      </c>
      <c r="L15" s="106">
        <v>9</v>
      </c>
      <c r="M15" s="106" t="s">
        <v>145</v>
      </c>
      <c r="N15" s="106" t="s">
        <v>145</v>
      </c>
      <c r="O15" s="106" t="s">
        <v>145</v>
      </c>
      <c r="P15" s="106" t="s">
        <v>145</v>
      </c>
      <c r="Q15" s="106">
        <v>5</v>
      </c>
      <c r="R15" s="151">
        <f aca="true" t="shared" si="6" ref="R15:R22">+SUM(L15:Q15)</f>
        <v>14</v>
      </c>
      <c r="S15" s="143">
        <f t="shared" si="2"/>
        <v>0.6538461538461539</v>
      </c>
      <c r="T15" s="153">
        <v>3</v>
      </c>
    </row>
    <row r="16" spans="1:20" ht="19.5" customHeight="1">
      <c r="A16" s="148">
        <v>3</v>
      </c>
      <c r="B16" s="149" t="s">
        <v>130</v>
      </c>
      <c r="C16" s="150">
        <f t="shared" si="3"/>
        <v>35</v>
      </c>
      <c r="D16" s="106">
        <v>17</v>
      </c>
      <c r="E16" s="106">
        <v>18</v>
      </c>
      <c r="F16" s="106" t="s">
        <v>145</v>
      </c>
      <c r="G16" s="106" t="s">
        <v>145</v>
      </c>
      <c r="H16" s="150">
        <f t="shared" si="4"/>
        <v>35</v>
      </c>
      <c r="I16" s="150">
        <f t="shared" si="5"/>
        <v>24</v>
      </c>
      <c r="J16" s="106">
        <v>12</v>
      </c>
      <c r="K16" s="106" t="s">
        <v>145</v>
      </c>
      <c r="L16" s="106">
        <v>12</v>
      </c>
      <c r="M16" s="106" t="s">
        <v>145</v>
      </c>
      <c r="N16" s="106" t="s">
        <v>145</v>
      </c>
      <c r="O16" s="106" t="s">
        <v>145</v>
      </c>
      <c r="P16" s="106" t="s">
        <v>145</v>
      </c>
      <c r="Q16" s="106">
        <v>11</v>
      </c>
      <c r="R16" s="151">
        <f t="shared" si="6"/>
        <v>23</v>
      </c>
      <c r="S16" s="143">
        <f t="shared" si="2"/>
        <v>0.5</v>
      </c>
      <c r="T16" s="153">
        <v>7</v>
      </c>
    </row>
    <row r="17" spans="1:20" ht="19.5" customHeight="1">
      <c r="A17" s="148">
        <v>4</v>
      </c>
      <c r="B17" s="149" t="s">
        <v>79</v>
      </c>
      <c r="C17" s="150">
        <f t="shared" si="3"/>
        <v>39</v>
      </c>
      <c r="D17" s="106">
        <v>20</v>
      </c>
      <c r="E17" s="106">
        <v>19</v>
      </c>
      <c r="F17" s="106" t="s">
        <v>145</v>
      </c>
      <c r="G17" s="106" t="s">
        <v>145</v>
      </c>
      <c r="H17" s="150">
        <f t="shared" si="4"/>
        <v>39</v>
      </c>
      <c r="I17" s="150">
        <f t="shared" si="5"/>
        <v>24</v>
      </c>
      <c r="J17" s="106">
        <v>10</v>
      </c>
      <c r="K17" s="106" t="s">
        <v>145</v>
      </c>
      <c r="L17" s="106">
        <v>14</v>
      </c>
      <c r="M17" s="106" t="s">
        <v>145</v>
      </c>
      <c r="N17" s="106" t="s">
        <v>145</v>
      </c>
      <c r="O17" s="106" t="s">
        <v>145</v>
      </c>
      <c r="P17" s="106" t="s">
        <v>145</v>
      </c>
      <c r="Q17" s="106">
        <v>15</v>
      </c>
      <c r="R17" s="151">
        <f t="shared" si="6"/>
        <v>29</v>
      </c>
      <c r="S17" s="143">
        <f t="shared" si="2"/>
        <v>0.4166666666666667</v>
      </c>
      <c r="T17" s="153">
        <v>13</v>
      </c>
    </row>
    <row r="18" spans="1:20" ht="19.5" customHeight="1">
      <c r="A18" s="148">
        <v>5</v>
      </c>
      <c r="B18" s="149" t="s">
        <v>131</v>
      </c>
      <c r="C18" s="150">
        <f t="shared" si="3"/>
        <v>68</v>
      </c>
      <c r="D18" s="106">
        <v>34</v>
      </c>
      <c r="E18" s="106">
        <v>34</v>
      </c>
      <c r="F18" s="106" t="s">
        <v>145</v>
      </c>
      <c r="G18" s="106" t="s">
        <v>145</v>
      </c>
      <c r="H18" s="150">
        <f t="shared" si="4"/>
        <v>68</v>
      </c>
      <c r="I18" s="150">
        <f t="shared" si="5"/>
        <v>38</v>
      </c>
      <c r="J18" s="106">
        <v>26</v>
      </c>
      <c r="K18" s="106" t="s">
        <v>145</v>
      </c>
      <c r="L18" s="106">
        <v>12</v>
      </c>
      <c r="M18" s="106" t="s">
        <v>145</v>
      </c>
      <c r="N18" s="106" t="s">
        <v>145</v>
      </c>
      <c r="O18" s="106" t="s">
        <v>145</v>
      </c>
      <c r="P18" s="106" t="s">
        <v>145</v>
      </c>
      <c r="Q18" s="106">
        <v>30</v>
      </c>
      <c r="R18" s="151">
        <f t="shared" si="6"/>
        <v>42</v>
      </c>
      <c r="S18" s="143">
        <f t="shared" si="2"/>
        <v>0.6842105263157895</v>
      </c>
      <c r="T18" s="153">
        <v>21</v>
      </c>
    </row>
    <row r="19" spans="1:20" ht="19.5" customHeight="1">
      <c r="A19" s="148">
        <v>6</v>
      </c>
      <c r="B19" s="149" t="s">
        <v>83</v>
      </c>
      <c r="C19" s="150">
        <f t="shared" si="3"/>
        <v>56</v>
      </c>
      <c r="D19" s="106">
        <v>24</v>
      </c>
      <c r="E19" s="106">
        <v>32</v>
      </c>
      <c r="F19" s="106" t="s">
        <v>145</v>
      </c>
      <c r="G19" s="106" t="s">
        <v>145</v>
      </c>
      <c r="H19" s="150">
        <f t="shared" si="4"/>
        <v>56</v>
      </c>
      <c r="I19" s="150">
        <f t="shared" si="5"/>
        <v>41</v>
      </c>
      <c r="J19" s="106">
        <v>20</v>
      </c>
      <c r="K19" s="106" t="s">
        <v>145</v>
      </c>
      <c r="L19" s="106">
        <v>21</v>
      </c>
      <c r="M19" s="106" t="s">
        <v>145</v>
      </c>
      <c r="N19" s="106" t="s">
        <v>145</v>
      </c>
      <c r="O19" s="106" t="s">
        <v>145</v>
      </c>
      <c r="P19" s="106" t="s">
        <v>145</v>
      </c>
      <c r="Q19" s="106">
        <v>15</v>
      </c>
      <c r="R19" s="151">
        <f t="shared" si="6"/>
        <v>36</v>
      </c>
      <c r="S19" s="143">
        <f t="shared" si="2"/>
        <v>0.4878048780487805</v>
      </c>
      <c r="T19" s="153">
        <v>11</v>
      </c>
    </row>
    <row r="20" spans="1:20" ht="19.5" customHeight="1">
      <c r="A20" s="148">
        <v>7</v>
      </c>
      <c r="B20" s="149" t="s">
        <v>132</v>
      </c>
      <c r="C20" s="150">
        <f t="shared" si="3"/>
        <v>16</v>
      </c>
      <c r="D20" s="106">
        <v>10</v>
      </c>
      <c r="E20" s="106">
        <v>6</v>
      </c>
      <c r="F20" s="106" t="s">
        <v>145</v>
      </c>
      <c r="G20" s="106" t="s">
        <v>145</v>
      </c>
      <c r="H20" s="150">
        <f t="shared" si="4"/>
        <v>16</v>
      </c>
      <c r="I20" s="150">
        <f t="shared" si="5"/>
        <v>10</v>
      </c>
      <c r="J20" s="106">
        <v>5</v>
      </c>
      <c r="K20" s="106" t="s">
        <v>145</v>
      </c>
      <c r="L20" s="106">
        <v>5</v>
      </c>
      <c r="M20" s="106" t="s">
        <v>145</v>
      </c>
      <c r="N20" s="106" t="s">
        <v>145</v>
      </c>
      <c r="O20" s="106" t="s">
        <v>145</v>
      </c>
      <c r="P20" s="106" t="s">
        <v>145</v>
      </c>
      <c r="Q20" s="106">
        <v>6</v>
      </c>
      <c r="R20" s="151">
        <f t="shared" si="6"/>
        <v>11</v>
      </c>
      <c r="S20" s="143">
        <f t="shared" si="2"/>
        <v>0.5</v>
      </c>
      <c r="T20" s="153">
        <v>5</v>
      </c>
    </row>
    <row r="21" spans="1:20" ht="19.5" customHeight="1">
      <c r="A21" s="148">
        <v>8</v>
      </c>
      <c r="B21" s="149" t="s">
        <v>133</v>
      </c>
      <c r="C21" s="150">
        <f t="shared" si="3"/>
        <v>27</v>
      </c>
      <c r="D21" s="106">
        <v>6</v>
      </c>
      <c r="E21" s="106">
        <v>21</v>
      </c>
      <c r="F21" s="106" t="s">
        <v>145</v>
      </c>
      <c r="G21" s="106" t="s">
        <v>145</v>
      </c>
      <c r="H21" s="150">
        <f t="shared" si="4"/>
        <v>27</v>
      </c>
      <c r="I21" s="150">
        <f t="shared" si="5"/>
        <v>21</v>
      </c>
      <c r="J21" s="106">
        <v>17</v>
      </c>
      <c r="K21" s="106" t="s">
        <v>145</v>
      </c>
      <c r="L21" s="106">
        <v>4</v>
      </c>
      <c r="M21" s="106" t="s">
        <v>145</v>
      </c>
      <c r="N21" s="106" t="s">
        <v>145</v>
      </c>
      <c r="O21" s="106" t="s">
        <v>145</v>
      </c>
      <c r="P21" s="106" t="s">
        <v>145</v>
      </c>
      <c r="Q21" s="106">
        <v>6</v>
      </c>
      <c r="R21" s="151">
        <f t="shared" si="6"/>
        <v>10</v>
      </c>
      <c r="S21" s="143">
        <f t="shared" si="2"/>
        <v>0.8095238095238095</v>
      </c>
      <c r="T21" s="153">
        <v>3</v>
      </c>
    </row>
    <row r="22" spans="1:20" ht="19.5" customHeight="1">
      <c r="A22" s="148">
        <v>9</v>
      </c>
      <c r="B22" s="149" t="s">
        <v>85</v>
      </c>
      <c r="C22" s="150">
        <f t="shared" si="3"/>
        <v>21</v>
      </c>
      <c r="D22" s="106">
        <v>5</v>
      </c>
      <c r="E22" s="106">
        <v>16</v>
      </c>
      <c r="F22" s="106" t="s">
        <v>145</v>
      </c>
      <c r="G22" s="106" t="s">
        <v>145</v>
      </c>
      <c r="H22" s="150">
        <f t="shared" si="4"/>
        <v>21</v>
      </c>
      <c r="I22" s="150">
        <f t="shared" si="5"/>
        <v>17</v>
      </c>
      <c r="J22" s="106">
        <v>5</v>
      </c>
      <c r="K22" s="106" t="s">
        <v>145</v>
      </c>
      <c r="L22" s="106">
        <v>12</v>
      </c>
      <c r="M22" s="106" t="s">
        <v>145</v>
      </c>
      <c r="N22" s="106" t="s">
        <v>145</v>
      </c>
      <c r="O22" s="106" t="s">
        <v>145</v>
      </c>
      <c r="P22" s="106" t="s">
        <v>145</v>
      </c>
      <c r="Q22" s="106">
        <v>4</v>
      </c>
      <c r="R22" s="151">
        <f t="shared" si="6"/>
        <v>16</v>
      </c>
      <c r="S22" s="143">
        <f t="shared" si="2"/>
        <v>0.29411764705882354</v>
      </c>
      <c r="T22" s="153">
        <v>1</v>
      </c>
    </row>
    <row r="23" spans="1:20" ht="19.5" customHeight="1">
      <c r="A23" s="144" t="s">
        <v>1</v>
      </c>
      <c r="B23" s="145" t="s">
        <v>10</v>
      </c>
      <c r="C23" s="150">
        <f t="shared" si="3"/>
        <v>5873</v>
      </c>
      <c r="D23" s="146">
        <f aca="true" t="shared" si="7" ref="D23:T23">+D24+D31+D36+D40+D46+D52+D57+D62</f>
        <v>2419</v>
      </c>
      <c r="E23" s="146">
        <f t="shared" si="7"/>
        <v>3454</v>
      </c>
      <c r="F23" s="146">
        <f t="shared" si="7"/>
        <v>51</v>
      </c>
      <c r="G23" s="146">
        <f t="shared" si="7"/>
        <v>0</v>
      </c>
      <c r="H23" s="150">
        <f t="shared" si="4"/>
        <v>5822</v>
      </c>
      <c r="I23" s="150">
        <f t="shared" si="5"/>
        <v>4039</v>
      </c>
      <c r="J23" s="146">
        <f t="shared" si="7"/>
        <v>2706</v>
      </c>
      <c r="K23" s="146">
        <f t="shared" si="7"/>
        <v>40</v>
      </c>
      <c r="L23" s="146">
        <f t="shared" si="7"/>
        <v>1286</v>
      </c>
      <c r="M23" s="146">
        <f t="shared" si="7"/>
        <v>2</v>
      </c>
      <c r="N23" s="146">
        <f t="shared" si="7"/>
        <v>2</v>
      </c>
      <c r="O23" s="146">
        <f t="shared" si="7"/>
        <v>0</v>
      </c>
      <c r="P23" s="146">
        <f t="shared" si="7"/>
        <v>3</v>
      </c>
      <c r="Q23" s="146">
        <f t="shared" si="7"/>
        <v>1783</v>
      </c>
      <c r="R23" s="146">
        <f t="shared" si="7"/>
        <v>3076</v>
      </c>
      <c r="S23" s="143">
        <f t="shared" si="2"/>
        <v>0.6798712552612033</v>
      </c>
      <c r="T23" s="146">
        <f t="shared" si="7"/>
        <v>949</v>
      </c>
    </row>
    <row r="24" spans="1:20" s="112" customFormat="1" ht="19.5" customHeight="1">
      <c r="A24" s="110">
        <v>1</v>
      </c>
      <c r="B24" s="111" t="s">
        <v>80</v>
      </c>
      <c r="C24" s="150">
        <f t="shared" si="3"/>
        <v>1078</v>
      </c>
      <c r="D24" s="150">
        <f aca="true" t="shared" si="8" ref="D24:T24">+SUM(D25:D30)</f>
        <v>451</v>
      </c>
      <c r="E24" s="150">
        <f t="shared" si="8"/>
        <v>627</v>
      </c>
      <c r="F24" s="150">
        <f t="shared" si="8"/>
        <v>8</v>
      </c>
      <c r="G24" s="150">
        <f t="shared" si="8"/>
        <v>0</v>
      </c>
      <c r="H24" s="150">
        <f t="shared" si="4"/>
        <v>1070</v>
      </c>
      <c r="I24" s="150">
        <f t="shared" si="5"/>
        <v>744</v>
      </c>
      <c r="J24" s="150">
        <f t="shared" si="8"/>
        <v>472</v>
      </c>
      <c r="K24" s="150">
        <f t="shared" si="8"/>
        <v>5</v>
      </c>
      <c r="L24" s="150">
        <f t="shared" si="8"/>
        <v>266</v>
      </c>
      <c r="M24" s="150">
        <f t="shared" si="8"/>
        <v>0</v>
      </c>
      <c r="N24" s="150">
        <f t="shared" si="8"/>
        <v>1</v>
      </c>
      <c r="O24" s="150">
        <f t="shared" si="8"/>
        <v>0</v>
      </c>
      <c r="P24" s="150">
        <f t="shared" si="8"/>
        <v>0</v>
      </c>
      <c r="Q24" s="150">
        <f t="shared" si="8"/>
        <v>326</v>
      </c>
      <c r="R24" s="150">
        <f t="shared" si="8"/>
        <v>593</v>
      </c>
      <c r="S24" s="143">
        <f t="shared" si="2"/>
        <v>0.6411290322580645</v>
      </c>
      <c r="T24" s="150">
        <f t="shared" si="8"/>
        <v>191</v>
      </c>
    </row>
    <row r="25" spans="1:20" s="115" customFormat="1" ht="19.5" customHeight="1">
      <c r="A25" s="113">
        <v>1</v>
      </c>
      <c r="B25" s="149" t="s">
        <v>81</v>
      </c>
      <c r="C25" s="150">
        <f t="shared" si="3"/>
        <v>151</v>
      </c>
      <c r="D25" s="154">
        <v>44</v>
      </c>
      <c r="E25" s="154">
        <v>107</v>
      </c>
      <c r="F25" s="154">
        <v>1</v>
      </c>
      <c r="G25" s="154">
        <v>0</v>
      </c>
      <c r="H25" s="150">
        <f t="shared" si="4"/>
        <v>150</v>
      </c>
      <c r="I25" s="150">
        <f t="shared" si="5"/>
        <v>114</v>
      </c>
      <c r="J25" s="154">
        <v>79</v>
      </c>
      <c r="K25" s="154">
        <v>0</v>
      </c>
      <c r="L25" s="154">
        <v>35</v>
      </c>
      <c r="M25" s="154">
        <v>0</v>
      </c>
      <c r="N25" s="154">
        <v>0</v>
      </c>
      <c r="O25" s="154">
        <v>0</v>
      </c>
      <c r="P25" s="154">
        <v>0</v>
      </c>
      <c r="Q25" s="154">
        <v>36</v>
      </c>
      <c r="R25" s="151">
        <f aca="true" t="shared" si="9" ref="R25:R30">+SUM(L25:Q25)</f>
        <v>71</v>
      </c>
      <c r="S25" s="143">
        <f t="shared" si="2"/>
        <v>0.6929824561403509</v>
      </c>
      <c r="T25" s="109">
        <v>21</v>
      </c>
    </row>
    <row r="26" spans="1:20" s="115" customFormat="1" ht="19.5" customHeight="1">
      <c r="A26" s="113">
        <v>2</v>
      </c>
      <c r="B26" s="149" t="s">
        <v>108</v>
      </c>
      <c r="C26" s="150">
        <f>+D26+E26</f>
        <v>194</v>
      </c>
      <c r="D26" s="154">
        <v>84</v>
      </c>
      <c r="E26" s="154">
        <v>110</v>
      </c>
      <c r="F26" s="154">
        <v>2</v>
      </c>
      <c r="G26" s="154">
        <v>0</v>
      </c>
      <c r="H26" s="150">
        <f>+I26+Q26</f>
        <v>192</v>
      </c>
      <c r="I26" s="150">
        <f>+SUM(J26:P26)</f>
        <v>129</v>
      </c>
      <c r="J26" s="154">
        <v>73</v>
      </c>
      <c r="K26" s="154">
        <v>0</v>
      </c>
      <c r="L26" s="154">
        <v>56</v>
      </c>
      <c r="M26" s="154">
        <v>0</v>
      </c>
      <c r="N26" s="154">
        <v>0</v>
      </c>
      <c r="O26" s="154">
        <v>0</v>
      </c>
      <c r="P26" s="154">
        <v>0</v>
      </c>
      <c r="Q26" s="154">
        <v>63</v>
      </c>
      <c r="R26" s="151">
        <f t="shared" si="9"/>
        <v>119</v>
      </c>
      <c r="S26" s="143">
        <f t="shared" si="2"/>
        <v>0.5658914728682171</v>
      </c>
      <c r="T26" s="109">
        <v>38</v>
      </c>
    </row>
    <row r="27" spans="1:20" s="115" customFormat="1" ht="19.5" customHeight="1">
      <c r="A27" s="113">
        <v>3</v>
      </c>
      <c r="B27" s="149" t="s">
        <v>93</v>
      </c>
      <c r="C27" s="150">
        <f>+D27+E27</f>
        <v>180</v>
      </c>
      <c r="D27" s="154">
        <v>96</v>
      </c>
      <c r="E27" s="154">
        <v>84</v>
      </c>
      <c r="F27" s="154">
        <v>0</v>
      </c>
      <c r="G27" s="154">
        <v>0</v>
      </c>
      <c r="H27" s="150">
        <f>+I27+Q27</f>
        <v>180</v>
      </c>
      <c r="I27" s="150">
        <f>+SUM(J27:P27)</f>
        <v>113</v>
      </c>
      <c r="J27" s="154">
        <v>74</v>
      </c>
      <c r="K27" s="154">
        <v>0</v>
      </c>
      <c r="L27" s="154">
        <v>39</v>
      </c>
      <c r="M27" s="154">
        <v>0</v>
      </c>
      <c r="N27" s="154">
        <v>0</v>
      </c>
      <c r="O27" s="154">
        <v>0</v>
      </c>
      <c r="P27" s="154">
        <v>0</v>
      </c>
      <c r="Q27" s="154">
        <v>67</v>
      </c>
      <c r="R27" s="151">
        <f t="shared" si="9"/>
        <v>106</v>
      </c>
      <c r="S27" s="143">
        <f t="shared" si="2"/>
        <v>0.6548672566371682</v>
      </c>
      <c r="T27" s="109">
        <v>24</v>
      </c>
    </row>
    <row r="28" spans="1:20" s="115" customFormat="1" ht="19.5" customHeight="1">
      <c r="A28" s="113">
        <v>4</v>
      </c>
      <c r="B28" s="149" t="s">
        <v>107</v>
      </c>
      <c r="C28" s="150">
        <f>+D28+E28</f>
        <v>166</v>
      </c>
      <c r="D28" s="154">
        <v>67</v>
      </c>
      <c r="E28" s="154">
        <v>99</v>
      </c>
      <c r="F28" s="154">
        <v>0</v>
      </c>
      <c r="G28" s="154">
        <v>0</v>
      </c>
      <c r="H28" s="150">
        <f>+I28+Q28</f>
        <v>166</v>
      </c>
      <c r="I28" s="150">
        <f>+SUM(J28:P28)</f>
        <v>119</v>
      </c>
      <c r="J28" s="154">
        <v>69</v>
      </c>
      <c r="K28" s="154">
        <v>4</v>
      </c>
      <c r="L28" s="154">
        <v>46</v>
      </c>
      <c r="M28" s="154">
        <v>0</v>
      </c>
      <c r="N28" s="154">
        <v>0</v>
      </c>
      <c r="O28" s="154">
        <v>0</v>
      </c>
      <c r="P28" s="154">
        <v>0</v>
      </c>
      <c r="Q28" s="154">
        <v>47</v>
      </c>
      <c r="R28" s="151">
        <f t="shared" si="9"/>
        <v>93</v>
      </c>
      <c r="S28" s="143">
        <f t="shared" si="2"/>
        <v>0.6134453781512605</v>
      </c>
      <c r="T28" s="109">
        <v>34</v>
      </c>
    </row>
    <row r="29" spans="1:20" s="115" customFormat="1" ht="19.5" customHeight="1">
      <c r="A29" s="113">
        <v>5</v>
      </c>
      <c r="B29" s="149" t="s">
        <v>82</v>
      </c>
      <c r="C29" s="150">
        <f>+D29+E29</f>
        <v>211</v>
      </c>
      <c r="D29" s="154">
        <v>75</v>
      </c>
      <c r="E29" s="154">
        <v>136</v>
      </c>
      <c r="F29" s="154">
        <v>4</v>
      </c>
      <c r="G29" s="154">
        <v>0</v>
      </c>
      <c r="H29" s="150">
        <f>+I29+Q29</f>
        <v>207</v>
      </c>
      <c r="I29" s="150">
        <f>+SUM(J29:P29)</f>
        <v>147</v>
      </c>
      <c r="J29" s="154">
        <v>105</v>
      </c>
      <c r="K29" s="154">
        <v>1</v>
      </c>
      <c r="L29" s="154">
        <v>40</v>
      </c>
      <c r="M29" s="154">
        <v>0</v>
      </c>
      <c r="N29" s="154">
        <v>1</v>
      </c>
      <c r="O29" s="154">
        <v>0</v>
      </c>
      <c r="P29" s="154">
        <v>0</v>
      </c>
      <c r="Q29" s="154">
        <v>60</v>
      </c>
      <c r="R29" s="151">
        <f t="shared" si="9"/>
        <v>101</v>
      </c>
      <c r="S29" s="143">
        <f t="shared" si="2"/>
        <v>0.7210884353741497</v>
      </c>
      <c r="T29" s="109">
        <v>45</v>
      </c>
    </row>
    <row r="30" spans="1:20" s="115" customFormat="1" ht="19.5" customHeight="1">
      <c r="A30" s="113">
        <v>6</v>
      </c>
      <c r="B30" s="149" t="s">
        <v>134</v>
      </c>
      <c r="C30" s="150">
        <f>+D30+E30</f>
        <v>176</v>
      </c>
      <c r="D30" s="154">
        <v>85</v>
      </c>
      <c r="E30" s="154">
        <v>91</v>
      </c>
      <c r="F30" s="154">
        <v>1</v>
      </c>
      <c r="G30" s="154">
        <v>0</v>
      </c>
      <c r="H30" s="150">
        <f>+I30+Q30</f>
        <v>175</v>
      </c>
      <c r="I30" s="150">
        <f>+SUM(J30:P30)</f>
        <v>122</v>
      </c>
      <c r="J30" s="154">
        <v>72</v>
      </c>
      <c r="K30" s="154">
        <v>0</v>
      </c>
      <c r="L30" s="154">
        <v>50</v>
      </c>
      <c r="M30" s="154">
        <v>0</v>
      </c>
      <c r="N30" s="154">
        <v>0</v>
      </c>
      <c r="O30" s="154">
        <v>0</v>
      </c>
      <c r="P30" s="154">
        <v>0</v>
      </c>
      <c r="Q30" s="154">
        <v>53</v>
      </c>
      <c r="R30" s="151">
        <f t="shared" si="9"/>
        <v>103</v>
      </c>
      <c r="S30" s="143">
        <f t="shared" si="2"/>
        <v>0.5901639344262295</v>
      </c>
      <c r="T30" s="109">
        <v>29</v>
      </c>
    </row>
    <row r="31" spans="1:20" s="112" customFormat="1" ht="19.5" customHeight="1">
      <c r="A31" s="110">
        <v>2</v>
      </c>
      <c r="B31" s="111" t="s">
        <v>84</v>
      </c>
      <c r="C31" s="146">
        <f>+SUM(C32:C35)</f>
        <v>685</v>
      </c>
      <c r="D31" s="146">
        <f aca="true" t="shared" si="10" ref="D31:T31">+SUM(D32:D35)</f>
        <v>309</v>
      </c>
      <c r="E31" s="146">
        <f t="shared" si="10"/>
        <v>376</v>
      </c>
      <c r="F31" s="146">
        <f t="shared" si="10"/>
        <v>3</v>
      </c>
      <c r="G31" s="146">
        <f t="shared" si="10"/>
        <v>0</v>
      </c>
      <c r="H31" s="146">
        <f t="shared" si="10"/>
        <v>682</v>
      </c>
      <c r="I31" s="146">
        <f t="shared" si="10"/>
        <v>448</v>
      </c>
      <c r="J31" s="146">
        <f t="shared" si="10"/>
        <v>306</v>
      </c>
      <c r="K31" s="146">
        <f t="shared" si="10"/>
        <v>5</v>
      </c>
      <c r="L31" s="146">
        <f t="shared" si="10"/>
        <v>135</v>
      </c>
      <c r="M31" s="146">
        <f t="shared" si="10"/>
        <v>0</v>
      </c>
      <c r="N31" s="146">
        <f t="shared" si="10"/>
        <v>0</v>
      </c>
      <c r="O31" s="146">
        <f t="shared" si="10"/>
        <v>0</v>
      </c>
      <c r="P31" s="146">
        <f t="shared" si="10"/>
        <v>2</v>
      </c>
      <c r="Q31" s="146">
        <f t="shared" si="10"/>
        <v>234</v>
      </c>
      <c r="R31" s="146">
        <f t="shared" si="10"/>
        <v>371</v>
      </c>
      <c r="S31" s="143">
        <f t="shared" si="2"/>
        <v>0.6941964285714286</v>
      </c>
      <c r="T31" s="146">
        <f t="shared" si="10"/>
        <v>134</v>
      </c>
    </row>
    <row r="32" spans="1:20" s="115" customFormat="1" ht="19.5" customHeight="1">
      <c r="A32" s="113">
        <v>1</v>
      </c>
      <c r="B32" s="114" t="s">
        <v>135</v>
      </c>
      <c r="C32" s="150">
        <f>+D32+E32</f>
        <v>195</v>
      </c>
      <c r="D32" s="154">
        <v>100</v>
      </c>
      <c r="E32" s="154">
        <v>95</v>
      </c>
      <c r="F32" s="154">
        <v>1</v>
      </c>
      <c r="G32" s="154">
        <v>0</v>
      </c>
      <c r="H32" s="150">
        <f>+I32+Q32</f>
        <v>194</v>
      </c>
      <c r="I32" s="150">
        <f>+SUM(J32:P32)</f>
        <v>120</v>
      </c>
      <c r="J32" s="154">
        <v>67</v>
      </c>
      <c r="K32" s="154">
        <v>2</v>
      </c>
      <c r="L32" s="154">
        <v>51</v>
      </c>
      <c r="M32" s="154">
        <v>0</v>
      </c>
      <c r="N32" s="154">
        <v>0</v>
      </c>
      <c r="O32" s="154">
        <v>0</v>
      </c>
      <c r="P32" s="154">
        <v>0</v>
      </c>
      <c r="Q32" s="154">
        <v>74</v>
      </c>
      <c r="R32" s="151">
        <f>+SUM(L32:Q32)</f>
        <v>125</v>
      </c>
      <c r="S32" s="143">
        <f t="shared" si="2"/>
        <v>0.575</v>
      </c>
      <c r="T32" s="109">
        <v>38</v>
      </c>
    </row>
    <row r="33" spans="1:20" s="115" customFormat="1" ht="19.5" customHeight="1">
      <c r="A33" s="113">
        <v>2</v>
      </c>
      <c r="B33" s="114" t="s">
        <v>119</v>
      </c>
      <c r="C33" s="150">
        <f>+D33+E33</f>
        <v>173</v>
      </c>
      <c r="D33" s="154">
        <v>77</v>
      </c>
      <c r="E33" s="154">
        <v>96</v>
      </c>
      <c r="F33" s="154">
        <v>0</v>
      </c>
      <c r="G33" s="154">
        <v>0</v>
      </c>
      <c r="H33" s="150">
        <f>+I33+Q33</f>
        <v>173</v>
      </c>
      <c r="I33" s="150">
        <f>+SUM(J33:P33)</f>
        <v>112</v>
      </c>
      <c r="J33" s="154">
        <v>81</v>
      </c>
      <c r="K33" s="154">
        <v>0</v>
      </c>
      <c r="L33" s="154">
        <v>29</v>
      </c>
      <c r="M33" s="154">
        <v>0</v>
      </c>
      <c r="N33" s="154">
        <v>0</v>
      </c>
      <c r="O33" s="154">
        <v>0</v>
      </c>
      <c r="P33" s="154">
        <v>2</v>
      </c>
      <c r="Q33" s="154">
        <v>61</v>
      </c>
      <c r="R33" s="151">
        <f>+SUM(L33:Q33)</f>
        <v>92</v>
      </c>
      <c r="S33" s="143">
        <f t="shared" si="2"/>
        <v>0.7232142857142857</v>
      </c>
      <c r="T33" s="109">
        <v>38</v>
      </c>
    </row>
    <row r="34" spans="1:20" s="115" customFormat="1" ht="19.5" customHeight="1">
      <c r="A34" s="113">
        <v>3</v>
      </c>
      <c r="B34" s="114" t="s">
        <v>86</v>
      </c>
      <c r="C34" s="150">
        <f>+D34+E34</f>
        <v>159</v>
      </c>
      <c r="D34" s="154">
        <v>70</v>
      </c>
      <c r="E34" s="154">
        <v>89</v>
      </c>
      <c r="F34" s="154">
        <v>2</v>
      </c>
      <c r="G34" s="154">
        <v>0</v>
      </c>
      <c r="H34" s="150">
        <f>+I34+Q34</f>
        <v>157</v>
      </c>
      <c r="I34" s="150">
        <f>+SUM(J34:P34)</f>
        <v>104</v>
      </c>
      <c r="J34" s="154">
        <v>74</v>
      </c>
      <c r="K34" s="154">
        <v>1</v>
      </c>
      <c r="L34" s="154">
        <v>29</v>
      </c>
      <c r="M34" s="154">
        <v>0</v>
      </c>
      <c r="N34" s="154">
        <v>0</v>
      </c>
      <c r="O34" s="154">
        <v>0</v>
      </c>
      <c r="P34" s="154">
        <v>0</v>
      </c>
      <c r="Q34" s="154">
        <v>53</v>
      </c>
      <c r="R34" s="151">
        <f>+SUM(L34:Q34)</f>
        <v>82</v>
      </c>
      <c r="S34" s="143">
        <f t="shared" si="2"/>
        <v>0.7211538461538461</v>
      </c>
      <c r="T34" s="109">
        <v>29</v>
      </c>
    </row>
    <row r="35" spans="1:20" s="115" customFormat="1" ht="19.5" customHeight="1">
      <c r="A35" s="113">
        <v>4</v>
      </c>
      <c r="B35" s="114" t="s">
        <v>126</v>
      </c>
      <c r="C35" s="150">
        <f>+D35+E35</f>
        <v>158</v>
      </c>
      <c r="D35" s="154">
        <v>62</v>
      </c>
      <c r="E35" s="154">
        <v>96</v>
      </c>
      <c r="F35" s="154">
        <v>0</v>
      </c>
      <c r="G35" s="154">
        <v>0</v>
      </c>
      <c r="H35" s="150">
        <f>+I35+Q35</f>
        <v>158</v>
      </c>
      <c r="I35" s="150">
        <f>+SUM(J35:P35)</f>
        <v>112</v>
      </c>
      <c r="J35" s="154">
        <v>84</v>
      </c>
      <c r="K35" s="154">
        <v>2</v>
      </c>
      <c r="L35" s="154">
        <v>26</v>
      </c>
      <c r="M35" s="154">
        <v>0</v>
      </c>
      <c r="N35" s="154">
        <v>0</v>
      </c>
      <c r="O35" s="154">
        <v>0</v>
      </c>
      <c r="P35" s="154">
        <v>0</v>
      </c>
      <c r="Q35" s="154">
        <v>46</v>
      </c>
      <c r="R35" s="151">
        <f>+SUM(L35:Q35)</f>
        <v>72</v>
      </c>
      <c r="S35" s="143">
        <f t="shared" si="2"/>
        <v>0.7678571428571429</v>
      </c>
      <c r="T35" s="109">
        <v>29</v>
      </c>
    </row>
    <row r="36" spans="1:20" s="112" customFormat="1" ht="19.5" customHeight="1">
      <c r="A36" s="110">
        <v>3</v>
      </c>
      <c r="B36" s="111" t="s">
        <v>87</v>
      </c>
      <c r="C36" s="146">
        <f>+SUM(C37:C39)</f>
        <v>601</v>
      </c>
      <c r="D36" s="146">
        <f aca="true" t="shared" si="11" ref="D36:T36">+SUM(D37:D39)</f>
        <v>314</v>
      </c>
      <c r="E36" s="146">
        <f t="shared" si="11"/>
        <v>287</v>
      </c>
      <c r="F36" s="146">
        <f t="shared" si="11"/>
        <v>15</v>
      </c>
      <c r="G36" s="146">
        <f t="shared" si="11"/>
        <v>0</v>
      </c>
      <c r="H36" s="146">
        <f t="shared" si="11"/>
        <v>586</v>
      </c>
      <c r="I36" s="146">
        <f t="shared" si="11"/>
        <v>386</v>
      </c>
      <c r="J36" s="146">
        <f t="shared" si="11"/>
        <v>252</v>
      </c>
      <c r="K36" s="146">
        <f t="shared" si="11"/>
        <v>8</v>
      </c>
      <c r="L36" s="146">
        <f t="shared" si="11"/>
        <v>126</v>
      </c>
      <c r="M36" s="146">
        <f t="shared" si="11"/>
        <v>0</v>
      </c>
      <c r="N36" s="146">
        <f t="shared" si="11"/>
        <v>0</v>
      </c>
      <c r="O36" s="146">
        <f t="shared" si="11"/>
        <v>0</v>
      </c>
      <c r="P36" s="146">
        <f t="shared" si="11"/>
        <v>0</v>
      </c>
      <c r="Q36" s="146">
        <f t="shared" si="11"/>
        <v>200</v>
      </c>
      <c r="R36" s="146">
        <f t="shared" si="11"/>
        <v>326</v>
      </c>
      <c r="S36" s="143">
        <f t="shared" si="2"/>
        <v>0.6735751295336787</v>
      </c>
      <c r="T36" s="146">
        <f t="shared" si="11"/>
        <v>21</v>
      </c>
    </row>
    <row r="37" spans="1:20" s="115" customFormat="1" ht="19.5" customHeight="1">
      <c r="A37" s="113">
        <v>1</v>
      </c>
      <c r="B37" s="114" t="s">
        <v>90</v>
      </c>
      <c r="C37" s="150">
        <f>+D37+E37</f>
        <v>178</v>
      </c>
      <c r="D37" s="154">
        <v>101</v>
      </c>
      <c r="E37" s="154">
        <v>77</v>
      </c>
      <c r="F37" s="150">
        <v>8</v>
      </c>
      <c r="G37" s="154">
        <v>0</v>
      </c>
      <c r="H37" s="150">
        <f>+I37+Q37</f>
        <v>170</v>
      </c>
      <c r="I37" s="150">
        <f>+SUM(J37:P37)</f>
        <v>103</v>
      </c>
      <c r="J37" s="154">
        <v>61</v>
      </c>
      <c r="K37" s="154">
        <v>1</v>
      </c>
      <c r="L37" s="154">
        <v>41</v>
      </c>
      <c r="M37" s="154">
        <v>0</v>
      </c>
      <c r="N37" s="150">
        <v>0</v>
      </c>
      <c r="O37" s="154">
        <v>0</v>
      </c>
      <c r="P37" s="154">
        <v>0</v>
      </c>
      <c r="Q37" s="154">
        <v>67</v>
      </c>
      <c r="R37" s="151">
        <f>+SUM(L37:Q37)</f>
        <v>108</v>
      </c>
      <c r="S37" s="143">
        <f t="shared" si="2"/>
        <v>0.6019417475728155</v>
      </c>
      <c r="T37" s="109">
        <v>10</v>
      </c>
    </row>
    <row r="38" spans="1:20" s="115" customFormat="1" ht="19.5" customHeight="1">
      <c r="A38" s="113">
        <v>2</v>
      </c>
      <c r="B38" s="114" t="s">
        <v>89</v>
      </c>
      <c r="C38" s="150">
        <f>+D38+E38</f>
        <v>231</v>
      </c>
      <c r="D38" s="154">
        <v>139</v>
      </c>
      <c r="E38" s="154">
        <v>92</v>
      </c>
      <c r="F38" s="150">
        <v>0</v>
      </c>
      <c r="G38" s="154">
        <v>0</v>
      </c>
      <c r="H38" s="150">
        <f>+I38+Q38</f>
        <v>231</v>
      </c>
      <c r="I38" s="150">
        <f>+SUM(J38:P38)</f>
        <v>141</v>
      </c>
      <c r="J38" s="154">
        <v>88</v>
      </c>
      <c r="K38" s="154">
        <v>5</v>
      </c>
      <c r="L38" s="154">
        <v>48</v>
      </c>
      <c r="M38" s="154">
        <v>0</v>
      </c>
      <c r="N38" s="150">
        <v>0</v>
      </c>
      <c r="O38" s="154">
        <v>0</v>
      </c>
      <c r="P38" s="154">
        <v>0</v>
      </c>
      <c r="Q38" s="154">
        <v>90</v>
      </c>
      <c r="R38" s="151">
        <f>+SUM(L38:Q38)</f>
        <v>138</v>
      </c>
      <c r="S38" s="143">
        <f t="shared" si="2"/>
        <v>0.6595744680851063</v>
      </c>
      <c r="T38" s="109">
        <v>8</v>
      </c>
    </row>
    <row r="39" spans="1:20" s="115" customFormat="1" ht="19.5" customHeight="1">
      <c r="A39" s="113">
        <v>3</v>
      </c>
      <c r="B39" s="114" t="s">
        <v>88</v>
      </c>
      <c r="C39" s="150">
        <f>+D39+E39</f>
        <v>192</v>
      </c>
      <c r="D39" s="154">
        <v>74</v>
      </c>
      <c r="E39" s="154">
        <v>118</v>
      </c>
      <c r="F39" s="150">
        <v>7</v>
      </c>
      <c r="G39" s="154">
        <v>0</v>
      </c>
      <c r="H39" s="150">
        <f>+I39+Q39</f>
        <v>185</v>
      </c>
      <c r="I39" s="150">
        <f>+SUM(J39:P39)</f>
        <v>142</v>
      </c>
      <c r="J39" s="154">
        <v>103</v>
      </c>
      <c r="K39" s="154">
        <v>2</v>
      </c>
      <c r="L39" s="154">
        <v>37</v>
      </c>
      <c r="M39" s="154">
        <v>0</v>
      </c>
      <c r="N39" s="150">
        <v>0</v>
      </c>
      <c r="O39" s="154">
        <v>0</v>
      </c>
      <c r="P39" s="154">
        <v>0</v>
      </c>
      <c r="Q39" s="154">
        <v>43</v>
      </c>
      <c r="R39" s="151">
        <f>+SUM(L39:Q39)</f>
        <v>80</v>
      </c>
      <c r="S39" s="143">
        <f t="shared" si="2"/>
        <v>0.7394366197183099</v>
      </c>
      <c r="T39" s="109">
        <v>3</v>
      </c>
    </row>
    <row r="40" spans="1:20" s="112" customFormat="1" ht="19.5" customHeight="1">
      <c r="A40" s="110">
        <v>4</v>
      </c>
      <c r="B40" s="111" t="s">
        <v>91</v>
      </c>
      <c r="C40" s="146">
        <f>+SUM(C41:C45)</f>
        <v>759</v>
      </c>
      <c r="D40" s="146">
        <f aca="true" t="shared" si="12" ref="D40:T40">+SUM(D41:D45)</f>
        <v>316</v>
      </c>
      <c r="E40" s="146">
        <f t="shared" si="12"/>
        <v>443</v>
      </c>
      <c r="F40" s="146">
        <f t="shared" si="12"/>
        <v>0</v>
      </c>
      <c r="G40" s="146">
        <f t="shared" si="12"/>
        <v>0</v>
      </c>
      <c r="H40" s="146">
        <f t="shared" si="12"/>
        <v>759</v>
      </c>
      <c r="I40" s="146">
        <f t="shared" si="12"/>
        <v>511</v>
      </c>
      <c r="J40" s="146">
        <f t="shared" si="12"/>
        <v>310</v>
      </c>
      <c r="K40" s="146">
        <f t="shared" si="12"/>
        <v>2</v>
      </c>
      <c r="L40" s="146">
        <f t="shared" si="12"/>
        <v>197</v>
      </c>
      <c r="M40" s="146">
        <f t="shared" si="12"/>
        <v>1</v>
      </c>
      <c r="N40" s="146">
        <f t="shared" si="12"/>
        <v>0</v>
      </c>
      <c r="O40" s="146">
        <f t="shared" si="12"/>
        <v>0</v>
      </c>
      <c r="P40" s="146">
        <f t="shared" si="12"/>
        <v>1</v>
      </c>
      <c r="Q40" s="146">
        <f t="shared" si="12"/>
        <v>248</v>
      </c>
      <c r="R40" s="146">
        <f t="shared" si="12"/>
        <v>447</v>
      </c>
      <c r="S40" s="143">
        <f t="shared" si="2"/>
        <v>0.6105675146771037</v>
      </c>
      <c r="T40" s="146">
        <f t="shared" si="12"/>
        <v>117</v>
      </c>
    </row>
    <row r="41" spans="1:20" s="115" customFormat="1" ht="19.5" customHeight="1">
      <c r="A41" s="113">
        <v>1</v>
      </c>
      <c r="B41" s="114" t="s">
        <v>128</v>
      </c>
      <c r="C41" s="150">
        <f>+D41+E41</f>
        <v>238</v>
      </c>
      <c r="D41" s="154">
        <v>97</v>
      </c>
      <c r="E41" s="154">
        <v>141</v>
      </c>
      <c r="F41" s="150">
        <v>0</v>
      </c>
      <c r="G41" s="154">
        <v>0</v>
      </c>
      <c r="H41" s="150">
        <f>+I41+Q41</f>
        <v>238</v>
      </c>
      <c r="I41" s="150">
        <f>+SUM(J41:P41)</f>
        <v>163</v>
      </c>
      <c r="J41" s="154">
        <v>90</v>
      </c>
      <c r="K41" s="154">
        <v>0</v>
      </c>
      <c r="L41" s="154">
        <v>73</v>
      </c>
      <c r="M41" s="154">
        <v>0</v>
      </c>
      <c r="N41" s="150">
        <v>0</v>
      </c>
      <c r="O41" s="154">
        <v>0</v>
      </c>
      <c r="P41" s="154">
        <v>0</v>
      </c>
      <c r="Q41" s="154">
        <v>75</v>
      </c>
      <c r="R41" s="151">
        <f>+SUM(L41:Q41)</f>
        <v>148</v>
      </c>
      <c r="S41" s="143">
        <f t="shared" si="2"/>
        <v>0.5521472392638037</v>
      </c>
      <c r="T41" s="109">
        <v>32</v>
      </c>
    </row>
    <row r="42" spans="1:20" s="115" customFormat="1" ht="19.5" customHeight="1">
      <c r="A42" s="113">
        <v>2</v>
      </c>
      <c r="B42" s="114" t="s">
        <v>94</v>
      </c>
      <c r="C42" s="150">
        <f>+D42+E42</f>
        <v>106</v>
      </c>
      <c r="D42" s="154">
        <v>39</v>
      </c>
      <c r="E42" s="154">
        <v>67</v>
      </c>
      <c r="F42" s="150">
        <v>0</v>
      </c>
      <c r="G42" s="154">
        <v>0</v>
      </c>
      <c r="H42" s="150">
        <f>+I42+Q42</f>
        <v>106</v>
      </c>
      <c r="I42" s="150">
        <f>+SUM(J42:P42)</f>
        <v>75</v>
      </c>
      <c r="J42" s="154">
        <v>56</v>
      </c>
      <c r="K42" s="154">
        <v>0</v>
      </c>
      <c r="L42" s="154">
        <v>19</v>
      </c>
      <c r="M42" s="154">
        <v>0</v>
      </c>
      <c r="N42" s="150">
        <v>0</v>
      </c>
      <c r="O42" s="154">
        <v>0</v>
      </c>
      <c r="P42" s="154">
        <v>0</v>
      </c>
      <c r="Q42" s="154">
        <v>31</v>
      </c>
      <c r="R42" s="151">
        <f>+SUM(L42:Q42)</f>
        <v>50</v>
      </c>
      <c r="S42" s="143">
        <f t="shared" si="2"/>
        <v>0.7466666666666667</v>
      </c>
      <c r="T42" s="109">
        <v>9</v>
      </c>
    </row>
    <row r="43" spans="1:20" s="115" customFormat="1" ht="19.5" customHeight="1">
      <c r="A43" s="113">
        <v>3</v>
      </c>
      <c r="B43" s="114" t="s">
        <v>92</v>
      </c>
      <c r="C43" s="150">
        <f>+D43+E43</f>
        <v>229</v>
      </c>
      <c r="D43" s="154">
        <v>83</v>
      </c>
      <c r="E43" s="154">
        <v>146</v>
      </c>
      <c r="F43" s="150">
        <v>0</v>
      </c>
      <c r="G43" s="154">
        <v>0</v>
      </c>
      <c r="H43" s="150">
        <f>+I43+Q43</f>
        <v>229</v>
      </c>
      <c r="I43" s="150">
        <f>+SUM(J43:P43)</f>
        <v>159</v>
      </c>
      <c r="J43" s="154">
        <v>120</v>
      </c>
      <c r="K43" s="154">
        <v>2</v>
      </c>
      <c r="L43" s="154">
        <v>37</v>
      </c>
      <c r="M43" s="154">
        <v>0</v>
      </c>
      <c r="N43" s="150">
        <v>0</v>
      </c>
      <c r="O43" s="154">
        <v>0</v>
      </c>
      <c r="P43" s="154">
        <v>0</v>
      </c>
      <c r="Q43" s="154">
        <v>70</v>
      </c>
      <c r="R43" s="151">
        <f>+SUM(L43:Q43)</f>
        <v>107</v>
      </c>
      <c r="S43" s="143">
        <f t="shared" si="2"/>
        <v>0.7672955974842768</v>
      </c>
      <c r="T43" s="109">
        <v>46</v>
      </c>
    </row>
    <row r="44" spans="1:20" s="115" customFormat="1" ht="19.5" customHeight="1">
      <c r="A44" s="113">
        <v>4</v>
      </c>
      <c r="B44" s="114" t="s">
        <v>95</v>
      </c>
      <c r="C44" s="150">
        <f>+D44+E44</f>
        <v>186</v>
      </c>
      <c r="D44" s="154">
        <v>97</v>
      </c>
      <c r="E44" s="154">
        <v>89</v>
      </c>
      <c r="F44" s="150">
        <v>0</v>
      </c>
      <c r="G44" s="154">
        <v>0</v>
      </c>
      <c r="H44" s="150">
        <f>+I44+Q44</f>
        <v>186</v>
      </c>
      <c r="I44" s="150">
        <f>+SUM(J44:P44)</f>
        <v>114</v>
      </c>
      <c r="J44" s="154">
        <v>44</v>
      </c>
      <c r="K44" s="154">
        <v>0</v>
      </c>
      <c r="L44" s="154">
        <v>68</v>
      </c>
      <c r="M44" s="154">
        <v>1</v>
      </c>
      <c r="N44" s="150">
        <v>0</v>
      </c>
      <c r="O44" s="154">
        <v>0</v>
      </c>
      <c r="P44" s="154">
        <v>1</v>
      </c>
      <c r="Q44" s="154">
        <v>72</v>
      </c>
      <c r="R44" s="151">
        <f>+SUM(L44:Q44)</f>
        <v>142</v>
      </c>
      <c r="S44" s="143">
        <f t="shared" si="2"/>
        <v>0.38596491228070173</v>
      </c>
      <c r="T44" s="109">
        <v>30</v>
      </c>
    </row>
    <row r="45" spans="1:20" s="115" customFormat="1" ht="19.5" customHeight="1">
      <c r="A45" s="113">
        <v>5</v>
      </c>
      <c r="B45" s="114" t="s">
        <v>136</v>
      </c>
      <c r="C45" s="150">
        <f>+D45+E45</f>
        <v>0</v>
      </c>
      <c r="D45" s="154"/>
      <c r="E45" s="154"/>
      <c r="F45" s="150"/>
      <c r="G45" s="154"/>
      <c r="H45" s="150">
        <f>+I45+Q45</f>
        <v>0</v>
      </c>
      <c r="I45" s="150">
        <f>+SUM(J45:P45)</f>
        <v>0</v>
      </c>
      <c r="J45" s="154"/>
      <c r="K45" s="154"/>
      <c r="L45" s="154"/>
      <c r="M45" s="154"/>
      <c r="N45" s="150"/>
      <c r="O45" s="154"/>
      <c r="P45" s="154"/>
      <c r="Q45" s="154"/>
      <c r="R45" s="151">
        <f>+SUM(L45:Q45)</f>
        <v>0</v>
      </c>
      <c r="S45" s="143" t="e">
        <f t="shared" si="2"/>
        <v>#DIV/0!</v>
      </c>
      <c r="T45" s="109"/>
    </row>
    <row r="46" spans="1:20" s="112" customFormat="1" ht="19.5" customHeight="1">
      <c r="A46" s="110">
        <v>5</v>
      </c>
      <c r="B46" s="111" t="s">
        <v>96</v>
      </c>
      <c r="C46" s="146">
        <f aca="true" t="shared" si="13" ref="C46:T46">+SUM(C47:C51)</f>
        <v>652</v>
      </c>
      <c r="D46" s="146">
        <f t="shared" si="13"/>
        <v>228</v>
      </c>
      <c r="E46" s="146">
        <f t="shared" si="13"/>
        <v>424</v>
      </c>
      <c r="F46" s="146">
        <f t="shared" si="13"/>
        <v>14</v>
      </c>
      <c r="G46" s="146">
        <f t="shared" si="13"/>
        <v>0</v>
      </c>
      <c r="H46" s="146">
        <f t="shared" si="13"/>
        <v>638</v>
      </c>
      <c r="I46" s="146">
        <f t="shared" si="13"/>
        <v>459</v>
      </c>
      <c r="J46" s="146">
        <f t="shared" si="13"/>
        <v>337</v>
      </c>
      <c r="K46" s="146">
        <f t="shared" si="13"/>
        <v>1</v>
      </c>
      <c r="L46" s="146">
        <f t="shared" si="13"/>
        <v>121</v>
      </c>
      <c r="M46" s="146">
        <f t="shared" si="13"/>
        <v>0</v>
      </c>
      <c r="N46" s="146">
        <f t="shared" si="13"/>
        <v>0</v>
      </c>
      <c r="O46" s="146">
        <f t="shared" si="13"/>
        <v>0</v>
      </c>
      <c r="P46" s="146">
        <f t="shared" si="13"/>
        <v>0</v>
      </c>
      <c r="Q46" s="146">
        <f t="shared" si="13"/>
        <v>179</v>
      </c>
      <c r="R46" s="146">
        <f t="shared" si="13"/>
        <v>300</v>
      </c>
      <c r="S46" s="143">
        <f t="shared" si="2"/>
        <v>0.7363834422657952</v>
      </c>
      <c r="T46" s="146">
        <f t="shared" si="13"/>
        <v>123</v>
      </c>
    </row>
    <row r="47" spans="1:20" s="115" customFormat="1" ht="19.5" customHeight="1">
      <c r="A47" s="113" t="s">
        <v>25</v>
      </c>
      <c r="B47" s="114" t="s">
        <v>120</v>
      </c>
      <c r="C47" s="150">
        <f>+D47+E47</f>
        <v>123</v>
      </c>
      <c r="D47" s="154">
        <v>42</v>
      </c>
      <c r="E47" s="154">
        <v>81</v>
      </c>
      <c r="F47" s="150">
        <v>0</v>
      </c>
      <c r="G47" s="154"/>
      <c r="H47" s="150">
        <f>+I47+Q47</f>
        <v>123</v>
      </c>
      <c r="I47" s="150">
        <f>+SUM(J47:P47)</f>
        <v>86</v>
      </c>
      <c r="J47" s="154">
        <v>67</v>
      </c>
      <c r="K47" s="154">
        <v>0</v>
      </c>
      <c r="L47" s="154">
        <v>19</v>
      </c>
      <c r="M47" s="154">
        <v>0</v>
      </c>
      <c r="N47" s="150">
        <v>0</v>
      </c>
      <c r="O47" s="154">
        <v>0</v>
      </c>
      <c r="P47" s="154">
        <v>0</v>
      </c>
      <c r="Q47" s="154">
        <v>37</v>
      </c>
      <c r="R47" s="151">
        <f>+SUM(L47:Q47)</f>
        <v>56</v>
      </c>
      <c r="S47" s="143">
        <f t="shared" si="2"/>
        <v>0.7790697674418605</v>
      </c>
      <c r="T47" s="109">
        <v>25</v>
      </c>
    </row>
    <row r="48" spans="1:20" s="115" customFormat="1" ht="19.5" customHeight="1">
      <c r="A48" s="113" t="s">
        <v>26</v>
      </c>
      <c r="B48" s="114" t="s">
        <v>121</v>
      </c>
      <c r="C48" s="150">
        <f>+D48+E48</f>
        <v>93</v>
      </c>
      <c r="D48" s="154">
        <v>0</v>
      </c>
      <c r="E48" s="154">
        <v>93</v>
      </c>
      <c r="F48" s="150">
        <v>2</v>
      </c>
      <c r="G48" s="154"/>
      <c r="H48" s="150">
        <f>+I48+Q48</f>
        <v>91</v>
      </c>
      <c r="I48" s="150">
        <f>+SUM(J48:P48)</f>
        <v>91</v>
      </c>
      <c r="J48" s="154">
        <v>83</v>
      </c>
      <c r="K48" s="154">
        <v>0</v>
      </c>
      <c r="L48" s="154">
        <v>8</v>
      </c>
      <c r="M48" s="154">
        <v>0</v>
      </c>
      <c r="N48" s="150">
        <v>0</v>
      </c>
      <c r="O48" s="154">
        <v>0</v>
      </c>
      <c r="P48" s="154">
        <v>0</v>
      </c>
      <c r="Q48" s="154">
        <v>0</v>
      </c>
      <c r="R48" s="151">
        <f>+SUM(L48:Q48)</f>
        <v>8</v>
      </c>
      <c r="S48" s="143">
        <f t="shared" si="2"/>
        <v>0.9120879120879121</v>
      </c>
      <c r="T48" s="109"/>
    </row>
    <row r="49" spans="1:20" s="115" customFormat="1" ht="19.5" customHeight="1">
      <c r="A49" s="113" t="s">
        <v>27</v>
      </c>
      <c r="B49" s="114" t="s">
        <v>122</v>
      </c>
      <c r="C49" s="150">
        <f>+D49+E49</f>
        <v>101</v>
      </c>
      <c r="D49" s="154">
        <v>51</v>
      </c>
      <c r="E49" s="154">
        <v>50</v>
      </c>
      <c r="F49" s="150">
        <v>1</v>
      </c>
      <c r="G49" s="154"/>
      <c r="H49" s="150">
        <f>+I49+Q49</f>
        <v>100</v>
      </c>
      <c r="I49" s="150">
        <f>+SUM(J49:P49)</f>
        <v>59</v>
      </c>
      <c r="J49" s="154">
        <v>43</v>
      </c>
      <c r="K49" s="154">
        <v>0</v>
      </c>
      <c r="L49" s="154">
        <v>16</v>
      </c>
      <c r="M49" s="154">
        <v>0</v>
      </c>
      <c r="N49" s="150">
        <v>0</v>
      </c>
      <c r="O49" s="154">
        <v>0</v>
      </c>
      <c r="P49" s="154">
        <v>0</v>
      </c>
      <c r="Q49" s="154">
        <v>41</v>
      </c>
      <c r="R49" s="151">
        <f>+SUM(L49:Q49)</f>
        <v>57</v>
      </c>
      <c r="S49" s="143">
        <f t="shared" si="2"/>
        <v>0.7288135593220338</v>
      </c>
      <c r="T49" s="109">
        <v>26</v>
      </c>
    </row>
    <row r="50" spans="1:20" s="115" customFormat="1" ht="19.5" customHeight="1">
      <c r="A50" s="113" t="s">
        <v>34</v>
      </c>
      <c r="B50" s="114" t="s">
        <v>123</v>
      </c>
      <c r="C50" s="150">
        <f>+D50+E50</f>
        <v>175</v>
      </c>
      <c r="D50" s="154">
        <v>59</v>
      </c>
      <c r="E50" s="154">
        <v>116</v>
      </c>
      <c r="F50" s="150">
        <v>0</v>
      </c>
      <c r="G50" s="154"/>
      <c r="H50" s="150">
        <f>+I50+Q50</f>
        <v>175</v>
      </c>
      <c r="I50" s="150">
        <f>+SUM(J50:P50)</f>
        <v>122</v>
      </c>
      <c r="J50" s="154">
        <v>79</v>
      </c>
      <c r="K50" s="154">
        <v>1</v>
      </c>
      <c r="L50" s="154">
        <v>42</v>
      </c>
      <c r="M50" s="154">
        <v>0</v>
      </c>
      <c r="N50" s="150">
        <v>0</v>
      </c>
      <c r="O50" s="154">
        <v>0</v>
      </c>
      <c r="P50" s="154">
        <v>0</v>
      </c>
      <c r="Q50" s="154">
        <v>53</v>
      </c>
      <c r="R50" s="151">
        <f>+SUM(L50:Q50)</f>
        <v>95</v>
      </c>
      <c r="S50" s="143">
        <f t="shared" si="2"/>
        <v>0.6557377049180327</v>
      </c>
      <c r="T50" s="109">
        <v>31</v>
      </c>
    </row>
    <row r="51" spans="1:20" s="115" customFormat="1" ht="19.5" customHeight="1">
      <c r="A51" s="113" t="s">
        <v>36</v>
      </c>
      <c r="B51" s="114" t="s">
        <v>124</v>
      </c>
      <c r="C51" s="150">
        <f>+D51+E51</f>
        <v>160</v>
      </c>
      <c r="D51" s="154">
        <v>76</v>
      </c>
      <c r="E51" s="154">
        <v>84</v>
      </c>
      <c r="F51" s="150">
        <v>11</v>
      </c>
      <c r="G51" s="154"/>
      <c r="H51" s="150">
        <f>+I51+Q51</f>
        <v>149</v>
      </c>
      <c r="I51" s="150">
        <f>+SUM(J51:P51)</f>
        <v>101</v>
      </c>
      <c r="J51" s="154">
        <v>65</v>
      </c>
      <c r="K51" s="154">
        <v>0</v>
      </c>
      <c r="L51" s="154">
        <v>36</v>
      </c>
      <c r="M51" s="154">
        <v>0</v>
      </c>
      <c r="N51" s="150">
        <v>0</v>
      </c>
      <c r="O51" s="154">
        <v>0</v>
      </c>
      <c r="P51" s="154">
        <v>0</v>
      </c>
      <c r="Q51" s="154">
        <v>48</v>
      </c>
      <c r="R51" s="151">
        <f>+SUM(L51:Q51)</f>
        <v>84</v>
      </c>
      <c r="S51" s="143">
        <f t="shared" si="2"/>
        <v>0.6435643564356436</v>
      </c>
      <c r="T51" s="109">
        <v>41</v>
      </c>
    </row>
    <row r="52" spans="1:20" s="112" customFormat="1" ht="19.5" customHeight="1">
      <c r="A52" s="110">
        <v>6</v>
      </c>
      <c r="B52" s="111" t="s">
        <v>97</v>
      </c>
      <c r="C52" s="146">
        <f>+SUM(C53:C56)</f>
        <v>714</v>
      </c>
      <c r="D52" s="146">
        <f aca="true" t="shared" si="14" ref="D52:Q52">+SUM(D53:D56)</f>
        <v>322</v>
      </c>
      <c r="E52" s="146">
        <f t="shared" si="14"/>
        <v>392</v>
      </c>
      <c r="F52" s="146">
        <f t="shared" si="14"/>
        <v>0</v>
      </c>
      <c r="G52" s="146">
        <f t="shared" si="14"/>
        <v>0</v>
      </c>
      <c r="H52" s="146">
        <f t="shared" si="14"/>
        <v>714</v>
      </c>
      <c r="I52" s="146">
        <f t="shared" si="14"/>
        <v>485</v>
      </c>
      <c r="J52" s="146">
        <f t="shared" si="14"/>
        <v>287</v>
      </c>
      <c r="K52" s="146">
        <f t="shared" si="14"/>
        <v>0</v>
      </c>
      <c r="L52" s="146">
        <f t="shared" si="14"/>
        <v>197</v>
      </c>
      <c r="M52" s="146">
        <f t="shared" si="14"/>
        <v>0</v>
      </c>
      <c r="N52" s="146">
        <f t="shared" si="14"/>
        <v>1</v>
      </c>
      <c r="O52" s="146">
        <f t="shared" si="14"/>
        <v>0</v>
      </c>
      <c r="P52" s="146">
        <f t="shared" si="14"/>
        <v>0</v>
      </c>
      <c r="Q52" s="146">
        <f t="shared" si="14"/>
        <v>229</v>
      </c>
      <c r="R52" s="146">
        <f>+SUM(R53:R56)</f>
        <v>427</v>
      </c>
      <c r="S52" s="143">
        <f t="shared" si="2"/>
        <v>0.5917525773195876</v>
      </c>
      <c r="T52" s="146">
        <f>+SUM(T53:T56)</f>
        <v>108</v>
      </c>
    </row>
    <row r="53" spans="1:20" s="115" customFormat="1" ht="19.5" customHeight="1">
      <c r="A53" s="113" t="s">
        <v>25</v>
      </c>
      <c r="B53" s="114" t="s">
        <v>98</v>
      </c>
      <c r="C53" s="154">
        <f>+D53+E53</f>
        <v>145</v>
      </c>
      <c r="D53" s="154">
        <v>61</v>
      </c>
      <c r="E53" s="154">
        <v>84</v>
      </c>
      <c r="F53" s="154">
        <v>0</v>
      </c>
      <c r="G53" s="154">
        <v>0</v>
      </c>
      <c r="H53" s="154">
        <f>+I53+Q53</f>
        <v>145</v>
      </c>
      <c r="I53" s="154">
        <f>+SUM(J53:P53)</f>
        <v>95</v>
      </c>
      <c r="J53" s="154">
        <v>63</v>
      </c>
      <c r="K53" s="154">
        <v>0</v>
      </c>
      <c r="L53" s="154">
        <v>32</v>
      </c>
      <c r="M53" s="154">
        <v>0</v>
      </c>
      <c r="N53" s="154">
        <v>0</v>
      </c>
      <c r="O53" s="154">
        <v>0</v>
      </c>
      <c r="P53" s="154">
        <v>0</v>
      </c>
      <c r="Q53" s="154">
        <v>50</v>
      </c>
      <c r="R53" s="151">
        <f>SUM(L53:Q53)</f>
        <v>82</v>
      </c>
      <c r="S53" s="143">
        <f t="shared" si="2"/>
        <v>0.6631578947368421</v>
      </c>
      <c r="T53" s="109">
        <v>21</v>
      </c>
    </row>
    <row r="54" spans="1:20" s="115" customFormat="1" ht="19.5" customHeight="1">
      <c r="A54" s="113" t="s">
        <v>26</v>
      </c>
      <c r="B54" s="114" t="s">
        <v>125</v>
      </c>
      <c r="C54" s="154">
        <f>+D54+E54</f>
        <v>172</v>
      </c>
      <c r="D54" s="154">
        <v>74</v>
      </c>
      <c r="E54" s="154">
        <v>98</v>
      </c>
      <c r="F54" s="154">
        <v>0</v>
      </c>
      <c r="G54" s="154">
        <v>0</v>
      </c>
      <c r="H54" s="154">
        <f>+I54+Q54</f>
        <v>172</v>
      </c>
      <c r="I54" s="154">
        <f>+SUM(J54:P54)</f>
        <v>111</v>
      </c>
      <c r="J54" s="154">
        <v>61</v>
      </c>
      <c r="K54" s="154">
        <v>0</v>
      </c>
      <c r="L54" s="154">
        <v>50</v>
      </c>
      <c r="M54" s="154">
        <v>0</v>
      </c>
      <c r="N54" s="154">
        <v>0</v>
      </c>
      <c r="O54" s="154">
        <v>0</v>
      </c>
      <c r="P54" s="154">
        <v>0</v>
      </c>
      <c r="Q54" s="154">
        <v>61</v>
      </c>
      <c r="R54" s="151">
        <f>SUM(L54:Q54)</f>
        <v>111</v>
      </c>
      <c r="S54" s="143">
        <f t="shared" si="2"/>
        <v>0.5495495495495496</v>
      </c>
      <c r="T54" s="109">
        <v>23</v>
      </c>
    </row>
    <row r="55" spans="1:20" s="115" customFormat="1" ht="19.5" customHeight="1">
      <c r="A55" s="113">
        <v>3</v>
      </c>
      <c r="B55" s="114" t="s">
        <v>99</v>
      </c>
      <c r="C55" s="154">
        <f>+D55+E55</f>
        <v>187</v>
      </c>
      <c r="D55" s="154">
        <v>92</v>
      </c>
      <c r="E55" s="154">
        <v>95</v>
      </c>
      <c r="F55" s="154">
        <v>0</v>
      </c>
      <c r="G55" s="154">
        <v>0</v>
      </c>
      <c r="H55" s="154">
        <f>+I55+Q55</f>
        <v>187</v>
      </c>
      <c r="I55" s="154">
        <f>+SUM(J55:P55)</f>
        <v>128</v>
      </c>
      <c r="J55" s="154">
        <v>80</v>
      </c>
      <c r="K55" s="154">
        <v>0</v>
      </c>
      <c r="L55" s="154">
        <v>47</v>
      </c>
      <c r="M55" s="154">
        <v>0</v>
      </c>
      <c r="N55" s="154">
        <v>1</v>
      </c>
      <c r="O55" s="154">
        <v>0</v>
      </c>
      <c r="P55" s="154">
        <v>0</v>
      </c>
      <c r="Q55" s="154">
        <v>59</v>
      </c>
      <c r="R55" s="151">
        <f>SUM(L55:Q55)</f>
        <v>107</v>
      </c>
      <c r="S55" s="143">
        <f t="shared" si="2"/>
        <v>0.625</v>
      </c>
      <c r="T55" s="109">
        <v>35</v>
      </c>
    </row>
    <row r="56" spans="1:20" s="115" customFormat="1" ht="19.5" customHeight="1">
      <c r="A56" s="113">
        <v>4</v>
      </c>
      <c r="B56" s="114" t="s">
        <v>137</v>
      </c>
      <c r="C56" s="154">
        <f>+D56+E56</f>
        <v>210</v>
      </c>
      <c r="D56" s="154">
        <v>95</v>
      </c>
      <c r="E56" s="154">
        <v>115</v>
      </c>
      <c r="F56" s="154">
        <v>0</v>
      </c>
      <c r="G56" s="154">
        <v>0</v>
      </c>
      <c r="H56" s="154">
        <f>+I56+Q56</f>
        <v>210</v>
      </c>
      <c r="I56" s="154">
        <f>+SUM(J56:P56)</f>
        <v>151</v>
      </c>
      <c r="J56" s="154">
        <v>83</v>
      </c>
      <c r="K56" s="154">
        <v>0</v>
      </c>
      <c r="L56" s="154">
        <v>68</v>
      </c>
      <c r="M56" s="154">
        <v>0</v>
      </c>
      <c r="N56" s="154">
        <v>0</v>
      </c>
      <c r="O56" s="154">
        <v>0</v>
      </c>
      <c r="P56" s="154">
        <v>0</v>
      </c>
      <c r="Q56" s="154">
        <v>59</v>
      </c>
      <c r="R56" s="151">
        <f>SUM(L56:Q56)</f>
        <v>127</v>
      </c>
      <c r="S56" s="143">
        <f t="shared" si="2"/>
        <v>0.5496688741721855</v>
      </c>
      <c r="T56" s="109">
        <v>29</v>
      </c>
    </row>
    <row r="57" spans="1:20" s="112" customFormat="1" ht="19.5" customHeight="1">
      <c r="A57" s="110">
        <v>7</v>
      </c>
      <c r="B57" s="111" t="s">
        <v>100</v>
      </c>
      <c r="C57" s="146">
        <f>+SUM(C58:C61)</f>
        <v>648</v>
      </c>
      <c r="D57" s="146">
        <f aca="true" t="shared" si="15" ref="D57:T57">+SUM(D58:D61)</f>
        <v>250</v>
      </c>
      <c r="E57" s="146">
        <f t="shared" si="15"/>
        <v>398</v>
      </c>
      <c r="F57" s="146">
        <f t="shared" si="15"/>
        <v>6</v>
      </c>
      <c r="G57" s="146">
        <f t="shared" si="15"/>
        <v>0</v>
      </c>
      <c r="H57" s="146">
        <f t="shared" si="15"/>
        <v>642</v>
      </c>
      <c r="I57" s="146">
        <f t="shared" si="15"/>
        <v>446</v>
      </c>
      <c r="J57" s="146">
        <f t="shared" si="15"/>
        <v>339</v>
      </c>
      <c r="K57" s="146">
        <f t="shared" si="15"/>
        <v>11</v>
      </c>
      <c r="L57" s="146">
        <f t="shared" si="15"/>
        <v>96</v>
      </c>
      <c r="M57" s="146">
        <f t="shared" si="15"/>
        <v>0</v>
      </c>
      <c r="N57" s="146">
        <f t="shared" si="15"/>
        <v>0</v>
      </c>
      <c r="O57" s="146">
        <f t="shared" si="15"/>
        <v>0</v>
      </c>
      <c r="P57" s="146">
        <f t="shared" si="15"/>
        <v>0</v>
      </c>
      <c r="Q57" s="146">
        <f t="shared" si="15"/>
        <v>196</v>
      </c>
      <c r="R57" s="146">
        <f t="shared" si="15"/>
        <v>292</v>
      </c>
      <c r="S57" s="143">
        <f t="shared" si="2"/>
        <v>0.7847533632286996</v>
      </c>
      <c r="T57" s="146">
        <f t="shared" si="15"/>
        <v>179</v>
      </c>
    </row>
    <row r="58" spans="1:20" s="115" customFormat="1" ht="19.5" customHeight="1">
      <c r="A58" s="113">
        <v>1</v>
      </c>
      <c r="B58" s="114" t="s">
        <v>138</v>
      </c>
      <c r="C58" s="150">
        <f>+D58+E58</f>
        <v>38</v>
      </c>
      <c r="D58" s="154">
        <v>9</v>
      </c>
      <c r="E58" s="154">
        <v>29</v>
      </c>
      <c r="F58" s="154">
        <v>0</v>
      </c>
      <c r="G58" s="154">
        <v>0</v>
      </c>
      <c r="H58" s="150">
        <f>+I58+Q58</f>
        <v>38</v>
      </c>
      <c r="I58" s="150">
        <f>+SUM(J58:P58)</f>
        <v>31</v>
      </c>
      <c r="J58" s="154">
        <v>28</v>
      </c>
      <c r="K58" s="154">
        <v>0</v>
      </c>
      <c r="L58" s="154">
        <v>3</v>
      </c>
      <c r="M58" s="154">
        <v>0</v>
      </c>
      <c r="N58" s="154">
        <v>0</v>
      </c>
      <c r="O58" s="154">
        <v>0</v>
      </c>
      <c r="P58" s="154">
        <v>0</v>
      </c>
      <c r="Q58" s="154">
        <v>7</v>
      </c>
      <c r="R58" s="151">
        <f>SUM(L58:Q58)</f>
        <v>10</v>
      </c>
      <c r="S58" s="143">
        <f t="shared" si="2"/>
        <v>0.9032258064516129</v>
      </c>
      <c r="T58" s="109">
        <v>7</v>
      </c>
    </row>
    <row r="59" spans="1:20" s="115" customFormat="1" ht="19.5" customHeight="1">
      <c r="A59" s="113">
        <v>2</v>
      </c>
      <c r="B59" s="114" t="s">
        <v>139</v>
      </c>
      <c r="C59" s="150">
        <f>+D59+E59</f>
        <v>184</v>
      </c>
      <c r="D59" s="154">
        <v>66</v>
      </c>
      <c r="E59" s="154">
        <v>118</v>
      </c>
      <c r="F59" s="154">
        <v>1</v>
      </c>
      <c r="G59" s="154">
        <v>0</v>
      </c>
      <c r="H59" s="150">
        <f>+I59+Q59</f>
        <v>183</v>
      </c>
      <c r="I59" s="150">
        <f>+SUM(J59:P59)</f>
        <v>129</v>
      </c>
      <c r="J59" s="154">
        <v>100</v>
      </c>
      <c r="K59" s="154">
        <v>3</v>
      </c>
      <c r="L59" s="154">
        <v>26</v>
      </c>
      <c r="M59" s="154">
        <v>0</v>
      </c>
      <c r="N59" s="154">
        <v>0</v>
      </c>
      <c r="O59" s="154">
        <v>0</v>
      </c>
      <c r="P59" s="154">
        <v>0</v>
      </c>
      <c r="Q59" s="154">
        <v>54</v>
      </c>
      <c r="R59" s="151">
        <f>SUM(L59:Q59)</f>
        <v>80</v>
      </c>
      <c r="S59" s="143">
        <f t="shared" si="2"/>
        <v>0.7984496124031008</v>
      </c>
      <c r="T59" s="109">
        <v>45</v>
      </c>
    </row>
    <row r="60" spans="1:20" s="115" customFormat="1" ht="19.5" customHeight="1">
      <c r="A60" s="113">
        <v>3</v>
      </c>
      <c r="B60" s="114" t="s">
        <v>140</v>
      </c>
      <c r="C60" s="150">
        <f>+D60+E60</f>
        <v>191</v>
      </c>
      <c r="D60" s="154">
        <v>68</v>
      </c>
      <c r="E60" s="154">
        <v>123</v>
      </c>
      <c r="F60" s="154">
        <v>3</v>
      </c>
      <c r="G60" s="154">
        <v>0</v>
      </c>
      <c r="H60" s="150">
        <f>+I60+Q60</f>
        <v>188</v>
      </c>
      <c r="I60" s="150">
        <f>+SUM(J60:P60)</f>
        <v>147</v>
      </c>
      <c r="J60" s="154">
        <v>111</v>
      </c>
      <c r="K60" s="154">
        <v>3</v>
      </c>
      <c r="L60" s="154">
        <v>33</v>
      </c>
      <c r="M60" s="154">
        <v>0</v>
      </c>
      <c r="N60" s="154">
        <v>0</v>
      </c>
      <c r="O60" s="154">
        <v>0</v>
      </c>
      <c r="P60" s="154">
        <v>0</v>
      </c>
      <c r="Q60" s="154">
        <v>41</v>
      </c>
      <c r="R60" s="151">
        <f>SUM(L60:Q60)</f>
        <v>74</v>
      </c>
      <c r="S60" s="143">
        <f t="shared" si="2"/>
        <v>0.7755102040816326</v>
      </c>
      <c r="T60" s="109">
        <v>84</v>
      </c>
    </row>
    <row r="61" spans="1:20" s="115" customFormat="1" ht="19.5" customHeight="1">
      <c r="A61" s="113">
        <v>4</v>
      </c>
      <c r="B61" s="114" t="s">
        <v>141</v>
      </c>
      <c r="C61" s="150">
        <f>+D61+E61</f>
        <v>235</v>
      </c>
      <c r="D61" s="154">
        <v>107</v>
      </c>
      <c r="E61" s="154">
        <v>128</v>
      </c>
      <c r="F61" s="154">
        <v>2</v>
      </c>
      <c r="G61" s="154">
        <v>0</v>
      </c>
      <c r="H61" s="150">
        <f>+I61+Q61</f>
        <v>233</v>
      </c>
      <c r="I61" s="150">
        <f>+SUM(J61:P61)</f>
        <v>139</v>
      </c>
      <c r="J61" s="154">
        <v>100</v>
      </c>
      <c r="K61" s="154">
        <v>5</v>
      </c>
      <c r="L61" s="154">
        <v>34</v>
      </c>
      <c r="M61" s="154">
        <v>0</v>
      </c>
      <c r="N61" s="154">
        <v>0</v>
      </c>
      <c r="O61" s="154">
        <v>0</v>
      </c>
      <c r="P61" s="154">
        <v>0</v>
      </c>
      <c r="Q61" s="154">
        <v>94</v>
      </c>
      <c r="R61" s="151">
        <f>SUM(L61:Q61)</f>
        <v>128</v>
      </c>
      <c r="S61" s="143">
        <f t="shared" si="2"/>
        <v>0.7553956834532374</v>
      </c>
      <c r="T61" s="109">
        <v>43</v>
      </c>
    </row>
    <row r="62" spans="1:20" s="112" customFormat="1" ht="19.5" customHeight="1">
      <c r="A62" s="110">
        <v>8</v>
      </c>
      <c r="B62" s="111" t="s">
        <v>101</v>
      </c>
      <c r="C62" s="146">
        <f>+SUM(C63:C66)</f>
        <v>736</v>
      </c>
      <c r="D62" s="146">
        <f aca="true" t="shared" si="16" ref="D62:T62">+SUM(D63:D66)</f>
        <v>229</v>
      </c>
      <c r="E62" s="146">
        <f t="shared" si="16"/>
        <v>507</v>
      </c>
      <c r="F62" s="146">
        <f t="shared" si="16"/>
        <v>5</v>
      </c>
      <c r="G62" s="146">
        <f t="shared" si="16"/>
        <v>0</v>
      </c>
      <c r="H62" s="146">
        <f t="shared" si="16"/>
        <v>731</v>
      </c>
      <c r="I62" s="146">
        <f t="shared" si="16"/>
        <v>560</v>
      </c>
      <c r="J62" s="146">
        <f t="shared" si="16"/>
        <v>403</v>
      </c>
      <c r="K62" s="146">
        <f t="shared" si="16"/>
        <v>8</v>
      </c>
      <c r="L62" s="146">
        <f t="shared" si="16"/>
        <v>148</v>
      </c>
      <c r="M62" s="146">
        <f t="shared" si="16"/>
        <v>1</v>
      </c>
      <c r="N62" s="146">
        <f t="shared" si="16"/>
        <v>0</v>
      </c>
      <c r="O62" s="146">
        <f t="shared" si="16"/>
        <v>0</v>
      </c>
      <c r="P62" s="146">
        <f t="shared" si="16"/>
        <v>0</v>
      </c>
      <c r="Q62" s="146">
        <f t="shared" si="16"/>
        <v>171</v>
      </c>
      <c r="R62" s="146">
        <f t="shared" si="16"/>
        <v>320</v>
      </c>
      <c r="S62" s="143">
        <f t="shared" si="2"/>
        <v>0.7339285714285714</v>
      </c>
      <c r="T62" s="146">
        <f t="shared" si="16"/>
        <v>76</v>
      </c>
    </row>
    <row r="63" spans="1:20" s="115" customFormat="1" ht="19.5" customHeight="1">
      <c r="A63" s="155" t="s">
        <v>25</v>
      </c>
      <c r="B63" s="120" t="s">
        <v>102</v>
      </c>
      <c r="C63" s="150">
        <f>+D63+E63</f>
        <v>245</v>
      </c>
      <c r="D63" s="154">
        <v>87</v>
      </c>
      <c r="E63" s="105">
        <v>158</v>
      </c>
      <c r="F63" s="150">
        <v>3</v>
      </c>
      <c r="G63" s="105">
        <v>0</v>
      </c>
      <c r="H63" s="150">
        <f>+I63+Q63</f>
        <v>242</v>
      </c>
      <c r="I63" s="150">
        <f>+SUM(J63:P63)</f>
        <v>172</v>
      </c>
      <c r="J63" s="105">
        <v>124</v>
      </c>
      <c r="K63" s="105">
        <v>2</v>
      </c>
      <c r="L63" s="105">
        <v>46</v>
      </c>
      <c r="M63" s="105">
        <v>0</v>
      </c>
      <c r="N63" s="150">
        <v>0</v>
      </c>
      <c r="O63" s="105">
        <v>0</v>
      </c>
      <c r="P63" s="105">
        <v>0</v>
      </c>
      <c r="Q63" s="105">
        <v>70</v>
      </c>
      <c r="R63" s="151">
        <f>+SUM(L63:Q63)</f>
        <v>116</v>
      </c>
      <c r="S63" s="143">
        <f t="shared" si="2"/>
        <v>0.7325581395348837</v>
      </c>
      <c r="T63" s="109">
        <v>27</v>
      </c>
    </row>
    <row r="64" spans="1:20" s="115" customFormat="1" ht="19.5" customHeight="1">
      <c r="A64" s="155" t="s">
        <v>26</v>
      </c>
      <c r="B64" s="120" t="s">
        <v>103</v>
      </c>
      <c r="C64" s="150">
        <f>+D64+E64</f>
        <v>180</v>
      </c>
      <c r="D64" s="154">
        <v>45</v>
      </c>
      <c r="E64" s="105">
        <v>135</v>
      </c>
      <c r="F64" s="150">
        <v>1</v>
      </c>
      <c r="G64" s="105">
        <v>0</v>
      </c>
      <c r="H64" s="150">
        <f>+I64+Q64</f>
        <v>179</v>
      </c>
      <c r="I64" s="150">
        <f>+SUM(J64:P64)</f>
        <v>138</v>
      </c>
      <c r="J64" s="105">
        <v>107</v>
      </c>
      <c r="K64" s="105">
        <v>3</v>
      </c>
      <c r="L64" s="105">
        <v>28</v>
      </c>
      <c r="M64" s="105">
        <v>0</v>
      </c>
      <c r="N64" s="150">
        <v>0</v>
      </c>
      <c r="O64" s="105">
        <v>0</v>
      </c>
      <c r="P64" s="105">
        <v>0</v>
      </c>
      <c r="Q64" s="105">
        <v>41</v>
      </c>
      <c r="R64" s="151">
        <f>+SUM(L64:Q64)</f>
        <v>69</v>
      </c>
      <c r="S64" s="143">
        <f t="shared" si="2"/>
        <v>0.7971014492753623</v>
      </c>
      <c r="T64" s="109">
        <v>22</v>
      </c>
    </row>
    <row r="65" spans="1:20" s="115" customFormat="1" ht="19.5" customHeight="1">
      <c r="A65" s="121" t="s">
        <v>27</v>
      </c>
      <c r="B65" s="122" t="s">
        <v>109</v>
      </c>
      <c r="C65" s="150">
        <f>+D65+E65</f>
        <v>228</v>
      </c>
      <c r="D65" s="105">
        <v>78</v>
      </c>
      <c r="E65" s="105">
        <v>150</v>
      </c>
      <c r="F65" s="150">
        <v>0</v>
      </c>
      <c r="G65" s="105">
        <v>0</v>
      </c>
      <c r="H65" s="150">
        <f>+I65+Q65</f>
        <v>228</v>
      </c>
      <c r="I65" s="150">
        <f>+SUM(J65:P65)</f>
        <v>184</v>
      </c>
      <c r="J65" s="105">
        <v>120</v>
      </c>
      <c r="K65" s="105">
        <v>2</v>
      </c>
      <c r="L65" s="105">
        <v>62</v>
      </c>
      <c r="M65" s="105">
        <v>0</v>
      </c>
      <c r="N65" s="150">
        <v>0</v>
      </c>
      <c r="O65" s="105">
        <v>0</v>
      </c>
      <c r="P65" s="105">
        <v>0</v>
      </c>
      <c r="Q65" s="105">
        <v>44</v>
      </c>
      <c r="R65" s="151">
        <f>+SUM(L65:Q65)</f>
        <v>106</v>
      </c>
      <c r="S65" s="143">
        <f t="shared" si="2"/>
        <v>0.6630434782608695</v>
      </c>
      <c r="T65" s="109">
        <v>19</v>
      </c>
    </row>
    <row r="66" spans="1:20" s="115" customFormat="1" ht="19.5" customHeight="1">
      <c r="A66" s="121" t="s">
        <v>34</v>
      </c>
      <c r="B66" s="122" t="s">
        <v>104</v>
      </c>
      <c r="C66" s="150">
        <f>+D66+E66</f>
        <v>83</v>
      </c>
      <c r="D66" s="105">
        <v>19</v>
      </c>
      <c r="E66" s="105">
        <v>64</v>
      </c>
      <c r="F66" s="150">
        <v>1</v>
      </c>
      <c r="G66" s="105">
        <v>0</v>
      </c>
      <c r="H66" s="150">
        <f>+I66+Q66</f>
        <v>82</v>
      </c>
      <c r="I66" s="150">
        <f>+SUM(J66:P66)</f>
        <v>66</v>
      </c>
      <c r="J66" s="105">
        <v>52</v>
      </c>
      <c r="K66" s="105">
        <v>1</v>
      </c>
      <c r="L66" s="105">
        <v>12</v>
      </c>
      <c r="M66" s="105">
        <v>1</v>
      </c>
      <c r="N66" s="150">
        <v>0</v>
      </c>
      <c r="O66" s="105">
        <v>0</v>
      </c>
      <c r="P66" s="105">
        <v>0</v>
      </c>
      <c r="Q66" s="105">
        <v>16</v>
      </c>
      <c r="R66" s="151">
        <f>+SUM(L66:Q66)</f>
        <v>29</v>
      </c>
      <c r="S66" s="143">
        <f t="shared" si="2"/>
        <v>0.803030303030303</v>
      </c>
      <c r="T66" s="109">
        <v>8</v>
      </c>
    </row>
    <row r="67" spans="1:20" s="125" customFormat="1" ht="16.5" customHeight="1">
      <c r="A67" s="123"/>
      <c r="B67" s="123"/>
      <c r="C67" s="123"/>
      <c r="D67" s="123"/>
      <c r="E67" s="123"/>
      <c r="F67" s="123"/>
      <c r="G67" s="123"/>
      <c r="H67" s="123"/>
      <c r="I67" s="123"/>
      <c r="J67" s="123"/>
      <c r="K67" s="123"/>
      <c r="L67" s="123"/>
      <c r="M67" s="123"/>
      <c r="N67" s="124" t="str">
        <f>Sheet1!B7</f>
        <v>Thái Bình, ngày 03 tháng 6 năm 2019</v>
      </c>
      <c r="O67" s="124"/>
      <c r="P67" s="124"/>
      <c r="Q67" s="124"/>
      <c r="R67" s="124"/>
      <c r="S67" s="124"/>
      <c r="T67" s="156"/>
    </row>
    <row r="68" spans="1:20" s="131" customFormat="1" ht="19.5" customHeight="1">
      <c r="A68" s="126"/>
      <c r="B68" s="127" t="s">
        <v>3</v>
      </c>
      <c r="C68" s="127"/>
      <c r="D68" s="127"/>
      <c r="E68" s="127"/>
      <c r="F68" s="128"/>
      <c r="G68" s="128"/>
      <c r="H68" s="128"/>
      <c r="I68" s="128"/>
      <c r="J68" s="128"/>
      <c r="K68" s="128"/>
      <c r="L68" s="128"/>
      <c r="M68" s="128"/>
      <c r="N68" s="127" t="str">
        <f>Sheet1!B9</f>
        <v>CỤC TRƯỞNG</v>
      </c>
      <c r="O68" s="127"/>
      <c r="P68" s="127"/>
      <c r="Q68" s="127"/>
      <c r="R68" s="127"/>
      <c r="S68" s="127"/>
      <c r="T68" s="157"/>
    </row>
    <row r="69" spans="1:20" s="132" customFormat="1" ht="16.5">
      <c r="A69" s="158"/>
      <c r="B69" s="127"/>
      <c r="C69" s="127"/>
      <c r="D69" s="127"/>
      <c r="E69" s="127"/>
      <c r="F69" s="159"/>
      <c r="G69" s="159"/>
      <c r="H69" s="159"/>
      <c r="I69" s="159"/>
      <c r="J69" s="159"/>
      <c r="K69" s="159"/>
      <c r="L69" s="159"/>
      <c r="M69" s="159"/>
      <c r="N69" s="129"/>
      <c r="O69" s="129"/>
      <c r="P69" s="129"/>
      <c r="Q69" s="129"/>
      <c r="R69" s="129"/>
      <c r="S69" s="129"/>
      <c r="T69" s="129"/>
    </row>
    <row r="70" spans="1:20" s="132" customFormat="1" ht="16.5">
      <c r="A70" s="158"/>
      <c r="B70" s="127"/>
      <c r="C70" s="127"/>
      <c r="D70" s="127"/>
      <c r="E70" s="127"/>
      <c r="F70" s="159"/>
      <c r="G70" s="159"/>
      <c r="H70" s="159"/>
      <c r="I70" s="159"/>
      <c r="J70" s="159"/>
      <c r="K70" s="159"/>
      <c r="L70" s="159"/>
      <c r="M70" s="159"/>
      <c r="N70" s="129"/>
      <c r="O70" s="129"/>
      <c r="P70" s="129"/>
      <c r="Q70" s="129"/>
      <c r="R70" s="129"/>
      <c r="S70" s="129"/>
      <c r="T70" s="129"/>
    </row>
    <row r="71" spans="1:20" s="132" customFormat="1" ht="16.5">
      <c r="A71" s="158"/>
      <c r="B71" s="127"/>
      <c r="C71" s="127"/>
      <c r="D71" s="127"/>
      <c r="E71" s="127"/>
      <c r="F71" s="159"/>
      <c r="G71" s="159"/>
      <c r="H71" s="159"/>
      <c r="I71" s="159"/>
      <c r="J71" s="159"/>
      <c r="K71" s="159"/>
      <c r="L71" s="159"/>
      <c r="M71" s="159"/>
      <c r="N71" s="129"/>
      <c r="O71" s="129"/>
      <c r="P71" s="129"/>
      <c r="Q71" s="129"/>
      <c r="R71" s="129"/>
      <c r="S71" s="129"/>
      <c r="T71" s="129"/>
    </row>
    <row r="72" spans="1:20" s="132" customFormat="1" ht="15.75" customHeight="1">
      <c r="A72" s="160"/>
      <c r="B72" s="127"/>
      <c r="C72" s="127"/>
      <c r="D72" s="127"/>
      <c r="E72" s="127"/>
      <c r="F72" s="160"/>
      <c r="G72" s="160"/>
      <c r="H72" s="160"/>
      <c r="I72" s="160"/>
      <c r="J72" s="160"/>
      <c r="K72" s="160"/>
      <c r="L72" s="160"/>
      <c r="M72" s="160"/>
      <c r="N72" s="129"/>
      <c r="O72" s="129"/>
      <c r="P72" s="129"/>
      <c r="Q72" s="129"/>
      <c r="R72" s="129"/>
      <c r="S72" s="129"/>
      <c r="T72" s="129"/>
    </row>
    <row r="73" spans="1:20" s="132" customFormat="1" ht="16.5">
      <c r="A73" s="160"/>
      <c r="B73" s="127" t="str">
        <f>Sheet1!B5</f>
        <v>Hà Thành</v>
      </c>
      <c r="C73" s="127"/>
      <c r="D73" s="127"/>
      <c r="E73" s="127"/>
      <c r="F73" s="160"/>
      <c r="G73" s="160"/>
      <c r="H73" s="160"/>
      <c r="I73" s="160"/>
      <c r="J73" s="160"/>
      <c r="K73" s="160"/>
      <c r="L73" s="160"/>
      <c r="M73" s="160"/>
      <c r="N73" s="129" t="str">
        <f>Sheet1!B6</f>
        <v>Lê Thanh Tình</v>
      </c>
      <c r="O73" s="129"/>
      <c r="P73" s="129"/>
      <c r="Q73" s="129"/>
      <c r="R73" s="129"/>
      <c r="S73" s="129"/>
      <c r="T73" s="157"/>
    </row>
    <row r="74" spans="1:20" ht="15.75" customHeight="1">
      <c r="A74" s="161"/>
      <c r="B74" s="161"/>
      <c r="C74" s="161"/>
      <c r="D74" s="161"/>
      <c r="E74" s="161"/>
      <c r="F74" s="161"/>
      <c r="G74" s="161"/>
      <c r="H74" s="161"/>
      <c r="I74" s="161"/>
      <c r="J74" s="161"/>
      <c r="K74" s="161"/>
      <c r="L74" s="161"/>
      <c r="M74" s="161"/>
      <c r="N74" s="161"/>
      <c r="O74" s="161"/>
      <c r="P74" s="161"/>
      <c r="Q74" s="87"/>
      <c r="R74" s="87"/>
      <c r="S74" s="87"/>
      <c r="T74" s="162"/>
    </row>
    <row r="75" spans="1:20" ht="15.75">
      <c r="A75" s="87"/>
      <c r="B75" s="87"/>
      <c r="C75" s="87"/>
      <c r="D75" s="87"/>
      <c r="E75" s="87"/>
      <c r="F75" s="87"/>
      <c r="G75" s="87"/>
      <c r="H75" s="87"/>
      <c r="I75" s="87"/>
      <c r="J75" s="87"/>
      <c r="K75" s="87"/>
      <c r="L75" s="87"/>
      <c r="M75" s="87"/>
      <c r="N75" s="87"/>
      <c r="O75" s="87"/>
      <c r="P75" s="87"/>
      <c r="Q75" s="87"/>
      <c r="R75" s="87"/>
      <c r="S75" s="87"/>
      <c r="T75" s="162"/>
    </row>
    <row r="76" spans="1:20" ht="15.75">
      <c r="A76" s="87"/>
      <c r="B76" s="87"/>
      <c r="C76" s="87"/>
      <c r="D76" s="87"/>
      <c r="E76" s="87"/>
      <c r="F76" s="87"/>
      <c r="G76" s="87"/>
      <c r="H76" s="87"/>
      <c r="I76" s="87"/>
      <c r="J76" s="87"/>
      <c r="K76" s="87"/>
      <c r="L76" s="87"/>
      <c r="M76" s="87"/>
      <c r="N76" s="87"/>
      <c r="O76" s="87"/>
      <c r="P76" s="87"/>
      <c r="Q76" s="87"/>
      <c r="R76" s="87"/>
      <c r="S76" s="87"/>
      <c r="T76" s="162"/>
    </row>
    <row r="77" spans="1:20" ht="15.75">
      <c r="A77" s="87"/>
      <c r="B77" s="87"/>
      <c r="C77" s="87"/>
      <c r="D77" s="87"/>
      <c r="E77" s="87"/>
      <c r="F77" s="87"/>
      <c r="G77" s="87"/>
      <c r="H77" s="87"/>
      <c r="I77" s="87"/>
      <c r="J77" s="87"/>
      <c r="K77" s="87"/>
      <c r="L77" s="87"/>
      <c r="M77" s="87"/>
      <c r="N77" s="87"/>
      <c r="O77" s="87"/>
      <c r="P77" s="87"/>
      <c r="Q77" s="87"/>
      <c r="R77" s="87"/>
      <c r="S77" s="87"/>
      <c r="T77" s="162"/>
    </row>
  </sheetData>
  <sheetProtection/>
  <protectedRanges>
    <protectedRange password="C71F" sqref="D14:E17" name="Range1_3_1_1"/>
  </protectedRanges>
  <mergeCells count="45">
    <mergeCell ref="E1:O1"/>
    <mergeCell ref="E2:O2"/>
    <mergeCell ref="E3:O3"/>
    <mergeCell ref="F6:F10"/>
    <mergeCell ref="G6:G10"/>
    <mergeCell ref="A2:D2"/>
    <mergeCell ref="A3:D3"/>
    <mergeCell ref="J8:P8"/>
    <mergeCell ref="P2:S2"/>
    <mergeCell ref="C7:C10"/>
    <mergeCell ref="P4:S4"/>
    <mergeCell ref="M9:M10"/>
    <mergeCell ref="B73:E73"/>
    <mergeCell ref="N67:S67"/>
    <mergeCell ref="N68:S68"/>
    <mergeCell ref="N73:S73"/>
    <mergeCell ref="B69:E69"/>
    <mergeCell ref="R6:R10"/>
    <mergeCell ref="S6:S10"/>
    <mergeCell ref="Q7:Q10"/>
    <mergeCell ref="N71:T71"/>
    <mergeCell ref="H6:Q6"/>
    <mergeCell ref="O9:O10"/>
    <mergeCell ref="L9:L10"/>
    <mergeCell ref="N9:N10"/>
    <mergeCell ref="P9:P10"/>
    <mergeCell ref="N69:T69"/>
    <mergeCell ref="D7:E8"/>
    <mergeCell ref="H7:H10"/>
    <mergeCell ref="I8:I10"/>
    <mergeCell ref="E9:E10"/>
    <mergeCell ref="B72:E72"/>
    <mergeCell ref="C6:E6"/>
    <mergeCell ref="B70:E70"/>
    <mergeCell ref="B68:E68"/>
    <mergeCell ref="N72:T72"/>
    <mergeCell ref="I7:P7"/>
    <mergeCell ref="K9:K10"/>
    <mergeCell ref="A11:B11"/>
    <mergeCell ref="J9:J10"/>
    <mergeCell ref="A12:B12"/>
    <mergeCell ref="A6:B10"/>
    <mergeCell ref="D9:D10"/>
    <mergeCell ref="N70:T70"/>
    <mergeCell ref="B71:E71"/>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2019-06-06T08:38:42Z</cp:lastPrinted>
  <dcterms:created xsi:type="dcterms:W3CDTF">2004-03-07T02:36:29Z</dcterms:created>
  <dcterms:modified xsi:type="dcterms:W3CDTF">2019-06-06T09:09:27Z</dcterms:modified>
  <cp:category/>
  <cp:version/>
  <cp:contentType/>
  <cp:contentStatus/>
</cp:coreProperties>
</file>